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AASupport\Mileage Reporting\2024\4th Quarter\"/>
    </mc:Choice>
  </mc:AlternateContent>
  <xr:revisionPtr revIDLastSave="0" documentId="13_ncr:1_{353A2C27-81A4-4B7F-B532-F542AB64DAF5}" xr6:coauthVersionLast="47" xr6:coauthVersionMax="47" xr10:uidLastSave="{00000000-0000-0000-0000-000000000000}"/>
  <bookViews>
    <workbookView xWindow="38290" yWindow="-110" windowWidth="38620" windowHeight="21220" xr2:uid="{00000000-000D-0000-FFFF-FFFF00000000}"/>
  </bookViews>
  <sheets>
    <sheet name="County Data" sheetId="1" r:id="rId1"/>
    <sheet name="Division Data" sheetId="6" r:id="rId2"/>
  </sheets>
  <definedNames>
    <definedName name="_xlnm._FilterDatabase" localSheetId="0" hidden="1">'County Data'!$A$1:$P$101</definedName>
  </definedNames>
  <calcPr calcId="191029" calcOnSave="0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 l="1"/>
  <c r="T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</calcChain>
</file>

<file path=xl/sharedStrings.xml><?xml version="1.0" encoding="utf-8"?>
<sst xmlns="http://schemas.openxmlformats.org/spreadsheetml/2006/main" count="138" uniqueCount="137">
  <si>
    <t>Division</t>
  </si>
  <si>
    <t>District</t>
  </si>
  <si>
    <t>Camden</t>
  </si>
  <si>
    <t>Currituck</t>
  </si>
  <si>
    <t>Dare</t>
  </si>
  <si>
    <t>Gates</t>
  </si>
  <si>
    <t>Pasquotank</t>
  </si>
  <si>
    <t>Perquimans</t>
  </si>
  <si>
    <t>Bertie</t>
  </si>
  <si>
    <t>Hertford</t>
  </si>
  <si>
    <t>Northampton</t>
  </si>
  <si>
    <t>Chowan</t>
  </si>
  <si>
    <t>Hyde</t>
  </si>
  <si>
    <t>Martin</t>
  </si>
  <si>
    <t>Tyrrell</t>
  </si>
  <si>
    <t>Washington</t>
  </si>
  <si>
    <t>Beaufort</t>
  </si>
  <si>
    <t>Pitt</t>
  </si>
  <si>
    <t>Carteret</t>
  </si>
  <si>
    <t>Craven</t>
  </si>
  <si>
    <t>Pamlico</t>
  </si>
  <si>
    <t>Greene</t>
  </si>
  <si>
    <t>Jones</t>
  </si>
  <si>
    <t>Lenoir</t>
  </si>
  <si>
    <t>Onslow</t>
  </si>
  <si>
    <t>Pender</t>
  </si>
  <si>
    <t>Duplin</t>
  </si>
  <si>
    <t>Sampson</t>
  </si>
  <si>
    <t>Brunswick</t>
  </si>
  <si>
    <t>New Hanover</t>
  </si>
  <si>
    <t>Edgecombe</t>
  </si>
  <si>
    <t>Halifax</t>
  </si>
  <si>
    <t>Nash</t>
  </si>
  <si>
    <t>Wilson</t>
  </si>
  <si>
    <t>Johnston</t>
  </si>
  <si>
    <t>Wayne</t>
  </si>
  <si>
    <t>Wake</t>
  </si>
  <si>
    <t>Durham</t>
  </si>
  <si>
    <t>Granville</t>
  </si>
  <si>
    <t>Person</t>
  </si>
  <si>
    <t>Franklin</t>
  </si>
  <si>
    <t>Vance</t>
  </si>
  <si>
    <t>Warren</t>
  </si>
  <si>
    <t>Robeson</t>
  </si>
  <si>
    <t>Cumberland</t>
  </si>
  <si>
    <t>Harnett</t>
  </si>
  <si>
    <t>Bladen</t>
  </si>
  <si>
    <t>Columbus</t>
  </si>
  <si>
    <t>Alamance</t>
  </si>
  <si>
    <t>Orange</t>
  </si>
  <si>
    <t>Guilford</t>
  </si>
  <si>
    <t>Caswell</t>
  </si>
  <si>
    <t>Rockingham</t>
  </si>
  <si>
    <t>Chatham</t>
  </si>
  <si>
    <t>Randolph</t>
  </si>
  <si>
    <t>Hoke</t>
  </si>
  <si>
    <t>Lee</t>
  </si>
  <si>
    <t>Moore</t>
  </si>
  <si>
    <t>Montgomery</t>
  </si>
  <si>
    <t>Richmond</t>
  </si>
  <si>
    <t>Scotland</t>
  </si>
  <si>
    <t>Davidson</t>
  </si>
  <si>
    <t>Rowan</t>
  </si>
  <si>
    <t>Davie</t>
  </si>
  <si>
    <t>Forsyth</t>
  </si>
  <si>
    <t>Stokes</t>
  </si>
  <si>
    <t>Cabarrus</t>
  </si>
  <si>
    <t>Stanly</t>
  </si>
  <si>
    <t>Mecklenburg</t>
  </si>
  <si>
    <t>Anson</t>
  </si>
  <si>
    <t>Union</t>
  </si>
  <si>
    <t>Alleghany</t>
  </si>
  <si>
    <t>Surry</t>
  </si>
  <si>
    <t>Yadkin</t>
  </si>
  <si>
    <t>Avery</t>
  </si>
  <si>
    <t>Caldwell</t>
  </si>
  <si>
    <t>Watauga</t>
  </si>
  <si>
    <t>Ashe</t>
  </si>
  <si>
    <t>Wilkes</t>
  </si>
  <si>
    <t>Cleveland</t>
  </si>
  <si>
    <t>Gaston</t>
  </si>
  <si>
    <t>Alexander</t>
  </si>
  <si>
    <t>Iredell</t>
  </si>
  <si>
    <t>Catawba</t>
  </si>
  <si>
    <t>Lincoln</t>
  </si>
  <si>
    <t>Burke</t>
  </si>
  <si>
    <t>McDowell</t>
  </si>
  <si>
    <t>Mitchell</t>
  </si>
  <si>
    <t>Rutherford</t>
  </si>
  <si>
    <t>Buncombe</t>
  </si>
  <si>
    <t>Madison</t>
  </si>
  <si>
    <t>Yancey</t>
  </si>
  <si>
    <t>Henderson</t>
  </si>
  <si>
    <t>Polk</t>
  </si>
  <si>
    <t>Transylvania</t>
  </si>
  <si>
    <t>Haywood</t>
  </si>
  <si>
    <t>Jackson</t>
  </si>
  <si>
    <t>Swain</t>
  </si>
  <si>
    <t>Cherokee</t>
  </si>
  <si>
    <t>Clay</t>
  </si>
  <si>
    <t>Graham</t>
  </si>
  <si>
    <t>Macon</t>
  </si>
  <si>
    <t>County Number</t>
  </si>
  <si>
    <t>County Name</t>
  </si>
  <si>
    <t>SR Unpaved Route Miles</t>
  </si>
  <si>
    <t>SR Unpaved Lane Miles</t>
  </si>
  <si>
    <t>SR Paved Route Miles</t>
  </si>
  <si>
    <t>SR Paved Lane Miles</t>
  </si>
  <si>
    <t>NC Unpaved Route Miles</t>
  </si>
  <si>
    <t>NC Unpaved Lane Miles</t>
  </si>
  <si>
    <t>NC Paved Route Miles</t>
  </si>
  <si>
    <t>NC Paved Lane Miles</t>
  </si>
  <si>
    <t>US Paved Route Miles</t>
  </si>
  <si>
    <t>US Paved Lane Miles</t>
  </si>
  <si>
    <t>Business, Etc. Interstate Paved Route Miles</t>
  </si>
  <si>
    <t>Business, Etc. Interstate Paved Lane Miles</t>
  </si>
  <si>
    <t>Normal Interstate Paved Route Miles</t>
  </si>
  <si>
    <t>Normal Interstate Paved Lane Miles</t>
  </si>
  <si>
    <t>Grand Total</t>
  </si>
  <si>
    <t>Total Lane Miles</t>
  </si>
  <si>
    <t>Total Miles</t>
  </si>
  <si>
    <t>Div Normal Interstate Paved Route Miles</t>
  </si>
  <si>
    <t>Div Normal Interstate Paved Lane Miles</t>
  </si>
  <si>
    <t>Div Business, Etc. Interstate Paved Route Miles</t>
  </si>
  <si>
    <t>Div Business, Etc. Interstate Paved Lane Miles</t>
  </si>
  <si>
    <t>Div US Paved Route Miles</t>
  </si>
  <si>
    <t>Div US Paved Lane Miles</t>
  </si>
  <si>
    <t>Div NC Paved Route Miles</t>
  </si>
  <si>
    <t>Div NC Paved Lane Miles</t>
  </si>
  <si>
    <t>Div NC Unpaved Route Miles</t>
  </si>
  <si>
    <t>Div NC Unpaved Lane Miles</t>
  </si>
  <si>
    <t>Div SR Paved Route Miles</t>
  </si>
  <si>
    <t>Div SR Paved Lane Miles</t>
  </si>
  <si>
    <t>Div SR Unpaved Route Miles</t>
  </si>
  <si>
    <t>Div SR Unpaved Lane Miles</t>
  </si>
  <si>
    <t>Div Total Miles</t>
  </si>
  <si>
    <t>Div Total Paved Lane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</si>
</sst>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</cellXfs>
  <cellStyles count="3">
    <cellStyle name="Normal" xfId="0" builtinId="0"/>
    <cellStyle name="Normal_Raw Data" xfId="2" xr:uid="{00000000-0005-0000-0000-000001000000}"/>
    <cellStyle name="Normal_Sheet2" xfId="1" xr:uid="{00000000-0005-0000-0000-000002000000}"/>
  </cellStyles>
  <dxfs count="115"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alignment wrapText="1" readingOrder="0"/>
    </dxf>
    <dxf>
      <alignment wrapText="1" readingOrder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4" formatCode="#,##0.00"/>
    </dxf>
    <dxf>
      <alignment wrapText="1" readingOrder="0"/>
    </dxf>
    <dxf>
      <alignment wrapText="1" readingOrder="0"/>
    </dxf>
    <dxf>
      <numFmt numFmtId="4" formatCode="#,##0.0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5" formatCode="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5" formatCode="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Faith S Johnson" refreshedDate="45694.364559374997" missingItemsLimit="0" createdVersion="4" refreshedVersion="8" minRefreshableVersion="3" recordCount="100" xr:uid="{00000000-000A-0000-FFFF-FFFF13000000}">
  <cacheSource type="worksheet">
    <worksheetSource name="Table2"/>
  </cacheSource>
  <cacheFields count="20">
    <cacheField name="Division" numFmtId="0">
      <sharedItems containsSemiMixedTypes="0" containsString="0" containsNumber="1" containsInteger="1" minValue="1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District" numFmtId="0">
      <sharedItems containsSemiMixedTypes="0" containsString="0" containsNumber="1" containsInteger="1" minValue="1" maxValue="3"/>
    </cacheField>
    <cacheField name="County Number" numFmtId="0">
      <sharedItems containsSemiMixedTypes="0" containsString="0" containsNumber="1" containsInteger="1" minValue="1" maxValue="100"/>
    </cacheField>
    <cacheField name="County Name" numFmtId="0">
      <sharedItems/>
    </cacheField>
    <cacheField name="Normal Interstate Paved Route Miles" numFmtId="164">
      <sharedItems containsSemiMixedTypes="0" containsString="0" containsNumber="1" minValue="0" maxValue="121.50544699999988"/>
    </cacheField>
    <cacheField name="Normal Interstate Paved Lane Miles" numFmtId="165">
      <sharedItems containsSemiMixedTypes="0" containsString="0" containsNumber="1" minValue="0" maxValue="824.15086799999926"/>
    </cacheField>
    <cacheField name="Business, Etc. Interstate Paved Route Miles" numFmtId="164">
      <sharedItems containsSemiMixedTypes="0" containsString="0" containsNumber="1" minValue="0" maxValue="15.128054000000002"/>
    </cacheField>
    <cacheField name="Business, Etc. Interstate Paved Lane Miles" numFmtId="165">
      <sharedItems containsSemiMixedTypes="0" containsString="0" containsNumber="1" minValue="0" maxValue="60.512216000000024"/>
    </cacheField>
    <cacheField name="US Paved Route Miles" numFmtId="164">
      <sharedItems containsSemiMixedTypes="0" containsString="0" containsNumber="1" minValue="0" maxValue="143.79080699999986"/>
    </cacheField>
    <cacheField name="US Paved Lane Miles" numFmtId="165">
      <sharedItems containsSemiMixedTypes="0" containsString="0" containsNumber="1" minValue="0" maxValue="616.06509000000005"/>
    </cacheField>
    <cacheField name="NC Paved Route Miles" numFmtId="164">
      <sharedItems containsSemiMixedTypes="0" containsString="0" containsNumber="1" minValue="8.0153390000000009" maxValue="255.6561770000001"/>
    </cacheField>
    <cacheField name="NC Paved Lane Miles" numFmtId="165">
      <sharedItems containsSemiMixedTypes="0" containsString="0" containsNumber="1" minValue="16.030678000000002" maxValue="565.68408400000033"/>
    </cacheField>
    <cacheField name="NC Unpaved Route Miles" numFmtId="164">
      <sharedItems containsSemiMixedTypes="0" containsString="0" containsNumber="1" minValue="0" maxValue="7.8175519999999992"/>
    </cacheField>
    <cacheField name="NC Unpaved Lane Miles" numFmtId="165">
      <sharedItems containsSemiMixedTypes="0" containsString="0" containsNumber="1" minValue="0" maxValue="15.635103999999998"/>
    </cacheField>
    <cacheField name="SR Paved Route Miles" numFmtId="164">
      <sharedItems containsSemiMixedTypes="0" containsString="0" containsNumber="1" minValue="123.26786300000003" maxValue="2034.5285199999937"/>
    </cacheField>
    <cacheField name="SR Paved Lane Miles" numFmtId="165">
      <sharedItems containsSemiMixedTypes="0" containsString="0" containsNumber="1" minValue="246.53572600000004" maxValue="4551.9562589999678"/>
    </cacheField>
    <cacheField name="SR Unpaved Route Miles" numFmtId="164">
      <sharedItems containsSemiMixedTypes="0" containsString="0" containsNumber="1" minValue="0.56691500000000006" maxValue="187.90390399999995"/>
    </cacheField>
    <cacheField name="SR Unpaved Lane Miles" numFmtId="165">
      <sharedItems containsSemiMixedTypes="0" containsString="0" containsNumber="1" minValue="1.1338300000000001" maxValue="375.56360799999999"/>
    </cacheField>
    <cacheField name="Total Miles" numFmtId="164">
      <sharedItems containsSemiMixedTypes="0" containsString="0" containsNumber="1" minValue="198.37015900000003" maxValue="2452.8208449999943"/>
    </cacheField>
    <cacheField name="Total Lane Miles" numFmtId="164">
      <sharedItems containsSemiMixedTypes="0" containsString="0" containsNumber="1" minValue="369.45510700000005" maxValue="6111.14767599996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n v="2"/>
    <n v="8"/>
    <s v="Bertie"/>
    <n v="0"/>
    <n v="0"/>
    <n v="0"/>
    <n v="0"/>
    <n v="55.195574000000043"/>
    <n v="166.81301999999994"/>
    <n v="108.21661400000001"/>
    <n v="216.43322800000018"/>
    <n v="0"/>
    <n v="0"/>
    <n v="427.06286999999946"/>
    <n v="854.12573999999893"/>
    <n v="57.750198999999995"/>
    <n v="115.50039799999999"/>
    <n v="648.22525699999949"/>
    <n v="1237.371987999999"/>
  </r>
  <r>
    <x v="0"/>
    <n v="1"/>
    <n v="15"/>
    <s v="Camden"/>
    <n v="0"/>
    <n v="0"/>
    <n v="0"/>
    <n v="0"/>
    <n v="19.829141000000007"/>
    <n v="69.678795000000008"/>
    <n v="26.723892999999997"/>
    <n v="53.447786000000008"/>
    <n v="0"/>
    <n v="0"/>
    <n v="155.22918099999993"/>
    <n v="310.36741199999983"/>
    <n v="12.619956999999996"/>
    <n v="25.239913999999992"/>
    <n v="214.40217199999992"/>
    <n v="433.49399299999982"/>
  </r>
  <r>
    <x v="0"/>
    <n v="3"/>
    <n v="21"/>
    <s v="Chowan"/>
    <n v="0"/>
    <n v="0"/>
    <n v="0"/>
    <n v="0"/>
    <n v="15.963339000000005"/>
    <n v="51.69292100000002"/>
    <n v="43.974098999999931"/>
    <n v="89.703284999999923"/>
    <n v="0"/>
    <n v="0"/>
    <n v="188.06355099999985"/>
    <n v="376.38310199999967"/>
    <n v="11.683780000000002"/>
    <n v="23.367560000000005"/>
    <n v="259.68476899999979"/>
    <n v="517.77930799999967"/>
  </r>
  <r>
    <x v="0"/>
    <n v="1"/>
    <n v="27"/>
    <s v="Currituck"/>
    <n v="0"/>
    <n v="0"/>
    <n v="0"/>
    <n v="0"/>
    <n v="34.385639999999995"/>
    <n v="120.73108399999995"/>
    <n v="47.643634999999989"/>
    <n v="131.99350799999991"/>
    <n v="0"/>
    <n v="0"/>
    <n v="228.349906"/>
    <n v="456.58293399999997"/>
    <n v="14.175264"/>
    <n v="28.350528000000001"/>
    <n v="324.55444500000004"/>
    <n v="709.30752599999983"/>
  </r>
  <r>
    <x v="0"/>
    <n v="1"/>
    <n v="28"/>
    <s v="Dare"/>
    <n v="0"/>
    <n v="0"/>
    <n v="0"/>
    <n v="0"/>
    <n v="78.555341999999982"/>
    <n v="215.96804399999996"/>
    <n v="85.403142999999872"/>
    <n v="170.97376399999999"/>
    <n v="0"/>
    <n v="0"/>
    <n v="126.31596499999984"/>
    <n v="252.92541299999971"/>
    <n v="5.5367949999999997"/>
    <n v="11.073589999999999"/>
    <n v="295.81124499999964"/>
    <n v="639.86722099999963"/>
  </r>
  <r>
    <x v="0"/>
    <n v="1"/>
    <n v="37"/>
    <s v="Gates"/>
    <n v="0"/>
    <n v="0"/>
    <n v="0"/>
    <n v="0"/>
    <n v="42.057579999999994"/>
    <n v="95.902445999999998"/>
    <n v="41.857055000000031"/>
    <n v="83.714110000000034"/>
    <n v="0"/>
    <n v="0"/>
    <n v="247.38452399999991"/>
    <n v="494.56404799999984"/>
    <n v="32.007783999999994"/>
    <n v="64.015567999999988"/>
    <n v="363.30694299999993"/>
    <n v="674.1806039999999"/>
  </r>
  <r>
    <x v="0"/>
    <n v="2"/>
    <n v="46"/>
    <s v="Hertford"/>
    <n v="0"/>
    <n v="0"/>
    <n v="0"/>
    <n v="0"/>
    <n v="40.722059000000009"/>
    <n v="109.66187400000004"/>
    <n v="79.411284000000094"/>
    <n v="158.74023600000021"/>
    <n v="0"/>
    <n v="0"/>
    <n v="306.611222"/>
    <n v="613.34586900000011"/>
    <n v="20.469420000000007"/>
    <n v="40.938840000000013"/>
    <n v="447.21398500000009"/>
    <n v="881.74797900000033"/>
  </r>
  <r>
    <x v="0"/>
    <n v="3"/>
    <n v="48"/>
    <s v="Hyde"/>
    <n v="0"/>
    <n v="0"/>
    <n v="0"/>
    <n v="0"/>
    <n v="51.940712000000005"/>
    <n v="103.88142399999995"/>
    <n v="39.855512999999995"/>
    <n v="79.672646999999984"/>
    <n v="0"/>
    <n v="0"/>
    <n v="164.13643999999985"/>
    <n v="328.27287999999976"/>
    <n v="25.295138999999999"/>
    <n v="50.590277999999998"/>
    <n v="281.22780399999982"/>
    <n v="511.82695099999967"/>
  </r>
  <r>
    <x v="0"/>
    <n v="3"/>
    <n v="58"/>
    <s v="Martin"/>
    <n v="0"/>
    <n v="0"/>
    <n v="0"/>
    <n v="0"/>
    <n v="67.647892000000041"/>
    <n v="221.8386620000002"/>
    <n v="91.105087999999952"/>
    <n v="182.21017600000008"/>
    <n v="0"/>
    <n v="0"/>
    <n v="384.73242300000032"/>
    <n v="770.00206500000081"/>
    <n v="31.152503999999993"/>
    <n v="62.305007999999987"/>
    <n v="574.63790700000038"/>
    <n v="1174.0509030000012"/>
  </r>
  <r>
    <x v="0"/>
    <n v="2"/>
    <n v="66"/>
    <s v="Northampton"/>
    <n v="7.5007330000000003"/>
    <n v="30.002931999999994"/>
    <n v="0"/>
    <n v="0"/>
    <n v="59.974945999999989"/>
    <n v="121.14042800000011"/>
    <n v="92.562031000000005"/>
    <n v="185.52641599999993"/>
    <n v="0"/>
    <n v="0"/>
    <n v="417.69955200000049"/>
    <n v="835.43797400000108"/>
    <n v="29.174415999999994"/>
    <n v="58.348831999999987"/>
    <n v="606.91167800000051"/>
    <n v="1172.107750000001"/>
  </r>
  <r>
    <x v="0"/>
    <n v="1"/>
    <n v="70"/>
    <s v="Pasquotank"/>
    <n v="0"/>
    <n v="0"/>
    <n v="0"/>
    <n v="0"/>
    <n v="39.907231000000024"/>
    <n v="141.62355099999999"/>
    <n v="21.042999999999996"/>
    <n v="56.515861999999998"/>
    <n v="0"/>
    <n v="0"/>
    <n v="279.49960800000008"/>
    <n v="560.47711100000004"/>
    <n v="19.763078000000004"/>
    <n v="39.242156000000008"/>
    <n v="360.21291700000012"/>
    <n v="758.61652400000003"/>
  </r>
  <r>
    <x v="0"/>
    <n v="1"/>
    <n v="72"/>
    <s v="Perquimans"/>
    <n v="0"/>
    <n v="0"/>
    <n v="0"/>
    <n v="0"/>
    <n v="21.144082000000008"/>
    <n v="76.804304000000016"/>
    <n v="10.040084999999999"/>
    <n v="20.080169999999999"/>
    <n v="0"/>
    <n v="0"/>
    <n v="280.24085800000029"/>
    <n v="561.09609400000045"/>
    <n v="11.827030999999998"/>
    <n v="23.654061999999996"/>
    <n v="323.25205600000027"/>
    <n v="657.9805680000004"/>
  </r>
  <r>
    <x v="0"/>
    <n v="3"/>
    <n v="89"/>
    <s v="Tyrrell"/>
    <n v="0"/>
    <n v="0"/>
    <n v="0"/>
    <n v="0"/>
    <n v="22.706271000000001"/>
    <n v="62.605785000000012"/>
    <n v="30.156797999999998"/>
    <n v="60.313595999999997"/>
    <n v="0"/>
    <n v="0"/>
    <n v="123.26786300000003"/>
    <n v="246.53572600000004"/>
    <n v="22.239227"/>
    <n v="44.478453999999999"/>
    <n v="198.37015900000003"/>
    <n v="369.45510700000005"/>
  </r>
  <r>
    <x v="0"/>
    <n v="3"/>
    <n v="94"/>
    <s v="Washington"/>
    <n v="0"/>
    <n v="0"/>
    <n v="0"/>
    <n v="0"/>
    <n v="26.422261000000002"/>
    <n v="105.68904400000004"/>
    <n v="64.061807999999999"/>
    <n v="128.12361599999991"/>
    <n v="0"/>
    <n v="0"/>
    <n v="202.28285099999997"/>
    <n v="404.44570200000004"/>
    <n v="23.860653000000003"/>
    <n v="47.721306000000006"/>
    <n v="316.62757299999998"/>
    <n v="638.25836200000003"/>
  </r>
  <r>
    <x v="1"/>
    <n v="1"/>
    <n v="7"/>
    <s v="Beaufort"/>
    <n v="0"/>
    <n v="0"/>
    <n v="0"/>
    <n v="0"/>
    <n v="71.818610000000035"/>
    <n v="201.65316500000012"/>
    <n v="120.25527800000013"/>
    <n v="245.03310200000001"/>
    <n v="0"/>
    <n v="0"/>
    <n v="646.07481200000086"/>
    <n v="1301.7746390000002"/>
    <n v="54.399713000000013"/>
    <n v="108.79942600000003"/>
    <n v="892.54841300000112"/>
    <n v="1748.4609060000003"/>
  </r>
  <r>
    <x v="1"/>
    <n v="2"/>
    <n v="16"/>
    <s v="Carteret"/>
    <n v="0"/>
    <n v="0"/>
    <n v="0"/>
    <n v="0"/>
    <n v="48.405461999999993"/>
    <n v="136.2769490000002"/>
    <n v="77.163414000000003"/>
    <n v="195.99949499999994"/>
    <n v="0"/>
    <n v="0"/>
    <n v="293.91173699999968"/>
    <n v="598.46209299999941"/>
    <n v="9.5912660000000027"/>
    <n v="18.857202000000012"/>
    <n v="429.07187899999968"/>
    <n v="930.7385369999995"/>
  </r>
  <r>
    <x v="1"/>
    <n v="2"/>
    <n v="25"/>
    <s v="Craven"/>
    <n v="0"/>
    <n v="0"/>
    <n v="0"/>
    <n v="0"/>
    <n v="78.379742000000036"/>
    <n v="273.11219199999999"/>
    <n v="77.931011000000041"/>
    <n v="175.70489999999992"/>
    <n v="0"/>
    <n v="0"/>
    <n v="572.90011699999752"/>
    <n v="1160.0086809999943"/>
    <n v="40.294615"/>
    <n v="80.399230000000003"/>
    <n v="769.50548499999763"/>
    <n v="1608.8257729999941"/>
  </r>
  <r>
    <x v="1"/>
    <n v="3"/>
    <n v="40"/>
    <s v="Greene"/>
    <n v="4.1787279999999987"/>
    <n v="16.714912000000002"/>
    <n v="0"/>
    <n v="0"/>
    <n v="35.749184"/>
    <n v="72.232427999999985"/>
    <n v="56.695431000000056"/>
    <n v="113.39086200000011"/>
    <n v="0"/>
    <n v="0"/>
    <n v="355.83248599999985"/>
    <n v="711.52268599999968"/>
    <n v="14.669046000000002"/>
    <n v="29.338092000000003"/>
    <n v="467.12487499999986"/>
    <n v="913.8608879999997"/>
  </r>
  <r>
    <x v="1"/>
    <n v="3"/>
    <n v="52"/>
    <s v="Jones"/>
    <n v="0"/>
    <n v="0"/>
    <n v="0"/>
    <n v="0"/>
    <n v="37.147375999999959"/>
    <n v="124.68175199999997"/>
    <n v="56.491885999999987"/>
    <n v="112.983772"/>
    <n v="0"/>
    <n v="0"/>
    <n v="234.58682799999983"/>
    <n v="469.17365599999965"/>
    <n v="12.731719999999999"/>
    <n v="25.463439999999999"/>
    <n v="340.95780999999977"/>
    <n v="706.8391799999996"/>
  </r>
  <r>
    <x v="1"/>
    <n v="3"/>
    <n v="54"/>
    <s v="Lenoir"/>
    <n v="2.8578550000000003"/>
    <n v="11.431420000000001"/>
    <n v="0"/>
    <n v="0"/>
    <n v="38.706537000000033"/>
    <n v="122.48891100000006"/>
    <n v="95.548167999999933"/>
    <n v="275.75894900000003"/>
    <n v="0"/>
    <n v="0"/>
    <n v="599.75594400000045"/>
    <n v="1214.7732010000013"/>
    <n v="25.265763999999994"/>
    <n v="50.53152799999998"/>
    <n v="762.13426800000047"/>
    <n v="1624.4524810000014"/>
  </r>
  <r>
    <x v="1"/>
    <n v="2"/>
    <n v="69"/>
    <s v="Pamlico"/>
    <n v="0"/>
    <n v="0"/>
    <n v="0"/>
    <n v="0"/>
    <n v="0"/>
    <n v="0"/>
    <n v="59.137630999999985"/>
    <n v="142.2056079999999"/>
    <n v="0"/>
    <n v="0"/>
    <n v="200.05365099999983"/>
    <n v="400.10730199999972"/>
    <n v="23.712568000000001"/>
    <n v="47.425136000000002"/>
    <n v="282.90384999999981"/>
    <n v="542.31290999999965"/>
  </r>
  <r>
    <x v="1"/>
    <n v="1"/>
    <n v="74"/>
    <s v="Pitt"/>
    <n v="13.243859000000002"/>
    <n v="52.975436000000009"/>
    <n v="0"/>
    <n v="0"/>
    <n v="85.560135999999972"/>
    <n v="284.09382299999976"/>
    <n v="161.43557200000015"/>
    <n v="391.0214499999999"/>
    <n v="0"/>
    <n v="0"/>
    <n v="824.72032299999887"/>
    <n v="1683.0572499999985"/>
    <n v="51.301607000000004"/>
    <n v="102.60321400000001"/>
    <n v="1136.2614969999991"/>
    <n v="2411.1479589999981"/>
  </r>
  <r>
    <x v="2"/>
    <n v="3"/>
    <n v="10"/>
    <s v="Brunswick"/>
    <n v="10.383635"/>
    <n v="41.53454"/>
    <n v="0"/>
    <n v="0"/>
    <n v="72.001249999999928"/>
    <n v="264.80353400000024"/>
    <n v="155.50269000000017"/>
    <n v="323.62392100000045"/>
    <n v="0"/>
    <n v="0"/>
    <n v="565.4059810000017"/>
    <n v="1134.9459430000045"/>
    <n v="33.231378000000007"/>
    <n v="66.422756000000007"/>
    <n v="836.52493400000185"/>
    <n v="1764.9079380000053"/>
  </r>
  <r>
    <x v="2"/>
    <n v="2"/>
    <n v="31"/>
    <s v="Duplin"/>
    <n v="28.001652999999997"/>
    <n v="112.00661200000003"/>
    <n v="0"/>
    <n v="0"/>
    <n v="40.636926000000017"/>
    <n v="102.94560499999996"/>
    <n v="195.75829899999999"/>
    <n v="450.19328300000041"/>
    <n v="0"/>
    <n v="0"/>
    <n v="910.57756500000039"/>
    <n v="1821.6104780000012"/>
    <n v="23.149093000000004"/>
    <n v="46.298186000000008"/>
    <n v="1198.1235360000005"/>
    <n v="2486.7559780000015"/>
  </r>
  <r>
    <x v="2"/>
    <n v="3"/>
    <n v="65"/>
    <s v="New Hanover"/>
    <n v="15.836628999999988"/>
    <n v="63.346515999999951"/>
    <n v="0"/>
    <n v="0"/>
    <n v="85.891565000000128"/>
    <n v="330.87948500000033"/>
    <n v="19.377044000000009"/>
    <n v="70.539378999999954"/>
    <n v="0"/>
    <n v="0"/>
    <n v="388.62035500000081"/>
    <n v="803.61958900000138"/>
    <n v="0.56691500000000006"/>
    <n v="1.1338300000000001"/>
    <n v="510.29250800000091"/>
    <n v="1268.3849690000015"/>
  </r>
  <r>
    <x v="2"/>
    <n v="1"/>
    <n v="67"/>
    <s v="Onslow"/>
    <n v="0"/>
    <n v="0"/>
    <n v="0"/>
    <n v="0"/>
    <n v="67.619995999999887"/>
    <n v="264.74235199999998"/>
    <n v="94.450661000000053"/>
    <n v="265.2411570000001"/>
    <n v="0"/>
    <n v="0"/>
    <n v="723.78167599999915"/>
    <n v="1485.8596739999975"/>
    <n v="10.900416999999996"/>
    <n v="21.800833999999991"/>
    <n v="896.75274999999908"/>
    <n v="2015.8431829999977"/>
  </r>
  <r>
    <x v="2"/>
    <n v="1"/>
    <n v="71"/>
    <s v="Pender"/>
    <n v="25.683266"/>
    <n v="102.733064"/>
    <n v="0"/>
    <n v="0"/>
    <n v="70.953695000000025"/>
    <n v="193.80048500000009"/>
    <n v="113.20769100000004"/>
    <n v="226.41538200000025"/>
    <n v="0"/>
    <n v="0"/>
    <n v="519.22326599999985"/>
    <n v="1038.3917279999996"/>
    <n v="28.106296"/>
    <n v="56.212592000000008"/>
    <n v="757.17421400000001"/>
    <n v="1561.340659"/>
  </r>
  <r>
    <x v="2"/>
    <n v="2"/>
    <n v="82"/>
    <s v="Sampson"/>
    <n v="20.180215"/>
    <n v="80.720860000000016"/>
    <n v="0"/>
    <n v="0"/>
    <n v="114.256366"/>
    <n v="253.82375700000011"/>
    <n v="142.16437199999987"/>
    <n v="326.88553400000029"/>
    <n v="0"/>
    <n v="0"/>
    <n v="1201.7553300000059"/>
    <n v="2408.93912000001"/>
    <n v="15.697113999999997"/>
    <n v="30.531227999999999"/>
    <n v="1494.0533970000058"/>
    <n v="3070.3692710000105"/>
  </r>
  <r>
    <x v="3"/>
    <n v="1"/>
    <n v="33"/>
    <s v="Edgecombe"/>
    <n v="0"/>
    <n v="0"/>
    <n v="0"/>
    <n v="0"/>
    <n v="82.962154000000027"/>
    <n v="228.82237499999979"/>
    <n v="154.41012500000014"/>
    <n v="317.41410699999977"/>
    <n v="0"/>
    <n v="0"/>
    <n v="477.80464099999978"/>
    <n v="965.38740599999949"/>
    <n v="10.206148000000002"/>
    <n v="20.412296000000005"/>
    <n v="725.38306799999987"/>
    <n v="1511.6238879999992"/>
  </r>
  <r>
    <x v="3"/>
    <n v="1"/>
    <n v="42"/>
    <s v="Halifax"/>
    <n v="22.998563999999998"/>
    <n v="91.99425600000005"/>
    <n v="0"/>
    <n v="0"/>
    <n v="57.259734000000002"/>
    <n v="123.92210599999994"/>
    <n v="168.15985799999953"/>
    <n v="344.3369079999996"/>
    <n v="0"/>
    <n v="0"/>
    <n v="634.53390099999922"/>
    <n v="1273.7792539999987"/>
    <n v="46.094875000000002"/>
    <n v="92.189750000000004"/>
    <n v="929.04693199999872"/>
    <n v="1834.0325239999984"/>
  </r>
  <r>
    <x v="3"/>
    <n v="3"/>
    <n v="51"/>
    <s v="Johnston"/>
    <n v="59.815032999999985"/>
    <n v="240.74510999999993"/>
    <n v="0"/>
    <n v="0"/>
    <n v="103.68384599999996"/>
    <n v="320.69064499999979"/>
    <n v="167.44284499999995"/>
    <n v="350.49353299999973"/>
    <n v="0"/>
    <n v="0"/>
    <n v="1528.1406460000028"/>
    <n v="3061.2368730000076"/>
    <n v="18.715233000000001"/>
    <n v="35.732182000000009"/>
    <n v="1877.7976030000027"/>
    <n v="3973.1661610000069"/>
  </r>
  <r>
    <x v="3"/>
    <n v="2"/>
    <n v="64"/>
    <s v="Nash"/>
    <n v="26.225896000000002"/>
    <n v="104.90358400000002"/>
    <n v="0"/>
    <n v="0"/>
    <n v="98.682770999999974"/>
    <n v="325.63799500000044"/>
    <n v="131.43578199999985"/>
    <n v="283.68110200000001"/>
    <n v="0"/>
    <n v="0"/>
    <n v="815.05571399999656"/>
    <n v="1670.0261279999972"/>
    <n v="21.200267"/>
    <n v="42.400534"/>
    <n v="1092.6004299999963"/>
    <n v="2384.2488089999979"/>
  </r>
  <r>
    <x v="3"/>
    <n v="3"/>
    <n v="96"/>
    <s v="Wayne"/>
    <n v="32.247027999999986"/>
    <n v="128.98811199999997"/>
    <n v="0"/>
    <n v="0"/>
    <n v="95.08944699999995"/>
    <n v="286.33755400000041"/>
    <n v="93.126505999999978"/>
    <n v="196.04312500000012"/>
    <n v="0"/>
    <n v="0"/>
    <n v="904.89678200000117"/>
    <n v="1824.0072010000031"/>
    <n v="14.967441000000004"/>
    <n v="29.934882000000009"/>
    <n v="1140.3272040000011"/>
    <n v="2435.3759920000039"/>
  </r>
  <r>
    <x v="3"/>
    <n v="2"/>
    <n v="98"/>
    <s v="Wilson"/>
    <n v="43.682780999999999"/>
    <n v="176.96843000000001"/>
    <n v="0"/>
    <n v="0"/>
    <n v="59.784142000000045"/>
    <n v="201.11262600000023"/>
    <n v="74.218348999999975"/>
    <n v="187.26539499999987"/>
    <n v="0"/>
    <n v="0"/>
    <n v="560.00028599999905"/>
    <n v="1152.2254759999967"/>
    <n v="17.673359999999999"/>
    <n v="35.026721000000002"/>
    <n v="755.35891799999899"/>
    <n v="1717.5719269999968"/>
  </r>
  <r>
    <x v="4"/>
    <n v="2"/>
    <n v="32"/>
    <s v="Durham"/>
    <n v="35.960434000000006"/>
    <n v="211.04881399999994"/>
    <n v="0"/>
    <n v="0"/>
    <n v="47.872132000000022"/>
    <n v="174.60474200000007"/>
    <n v="65.727544999999949"/>
    <n v="211.47784099999993"/>
    <n v="0"/>
    <n v="0"/>
    <n v="574.28919999999721"/>
    <n v="1220.6683659999971"/>
    <n v="26.327148000000005"/>
    <n v="52.654296000000009"/>
    <n v="750.17645899999718"/>
    <n v="1817.799762999997"/>
  </r>
  <r>
    <x v="4"/>
    <n v="3"/>
    <n v="35"/>
    <s v="Franklin"/>
    <n v="0"/>
    <n v="0"/>
    <n v="0"/>
    <n v="0"/>
    <n v="43.767003999999957"/>
    <n v="122.256564"/>
    <n v="106.21741999999992"/>
    <n v="212.79791699999981"/>
    <n v="0"/>
    <n v="0"/>
    <n v="683.48824599999864"/>
    <n v="1368.3303069999974"/>
    <n v="28.635624999999994"/>
    <n v="57.026964999999983"/>
    <n v="862.10829499999852"/>
    <n v="1703.3847879999971"/>
  </r>
  <r>
    <x v="4"/>
    <n v="2"/>
    <n v="39"/>
    <s v="Granville"/>
    <n v="23.590312999999998"/>
    <n v="94.361251999999951"/>
    <n v="0"/>
    <n v="0"/>
    <n v="58.892556999999982"/>
    <n v="120.02470000000004"/>
    <n v="56.295979999999957"/>
    <n v="114.32664799999993"/>
    <n v="0"/>
    <n v="0"/>
    <n v="676.73966699999971"/>
    <n v="1353.4801889999985"/>
    <n v="65.157966999999985"/>
    <n v="126.50031900000002"/>
    <n v="880.67648399999962"/>
    <n v="1682.1927889999984"/>
  </r>
  <r>
    <x v="4"/>
    <n v="2"/>
    <n v="73"/>
    <s v="Person"/>
    <n v="0"/>
    <n v="0"/>
    <n v="0"/>
    <n v="0"/>
    <n v="44.728387999999981"/>
    <n v="123.11194600000003"/>
    <n v="49.298165999999988"/>
    <n v="100.68545900000001"/>
    <n v="0"/>
    <n v="0"/>
    <n v="531.95084500000053"/>
    <n v="1064.7230660000014"/>
    <n v="44.307585999999972"/>
    <n v="88.615171999999944"/>
    <n v="670.28498500000057"/>
    <n v="1288.5204710000014"/>
  </r>
  <r>
    <x v="4"/>
    <n v="3"/>
    <n v="91"/>
    <s v="Vance"/>
    <n v="14.615097"/>
    <n v="58.460388000000016"/>
    <n v="0"/>
    <n v="0"/>
    <n v="42.080218000000002"/>
    <n v="122.40779800000004"/>
    <n v="25.006222999999999"/>
    <n v="54.503143999999999"/>
    <n v="0"/>
    <n v="0"/>
    <n v="370.25471099999947"/>
    <n v="753.54198999999915"/>
    <n v="17.023806"/>
    <n v="34.047612000000001"/>
    <n v="468.98005499999948"/>
    <n v="988.9133199999992"/>
  </r>
  <r>
    <x v="4"/>
    <n v="1"/>
    <n v="92"/>
    <s v="Wake"/>
    <n v="80.121036999999916"/>
    <n v="518.80462000000023"/>
    <n v="0"/>
    <n v="0"/>
    <n v="143.79080699999986"/>
    <n v="616.06509000000005"/>
    <n v="139.64748900000043"/>
    <n v="424.32170699999978"/>
    <n v="0"/>
    <n v="0"/>
    <n v="2034.5285199999937"/>
    <n v="4551.9562589999678"/>
    <n v="54.73299200000001"/>
    <n v="109.14838700000003"/>
    <n v="2452.8208449999943"/>
    <n v="6111.1476759999678"/>
  </r>
  <r>
    <x v="4"/>
    <n v="3"/>
    <n v="93"/>
    <s v="Warren"/>
    <n v="10.474812999999999"/>
    <n v="41.899251999999997"/>
    <n v="0"/>
    <n v="0"/>
    <n v="49.85812700000006"/>
    <n v="101.16848500000009"/>
    <n v="39.142372000000009"/>
    <n v="78.284744000000046"/>
    <n v="0"/>
    <n v="0"/>
    <n v="496.94888099999986"/>
    <n v="993.89776199999983"/>
    <n v="53.635852999999983"/>
    <n v="104.22970599999998"/>
    <n v="650.06004599999994"/>
    <n v="1215.250243"/>
  </r>
  <r>
    <x v="5"/>
    <n v="3"/>
    <n v="9"/>
    <s v="Bladen"/>
    <n v="0"/>
    <n v="0"/>
    <n v="0"/>
    <n v="0"/>
    <n v="30.781633999999993"/>
    <n v="67.530975999999995"/>
    <n v="255.6561770000001"/>
    <n v="565.68408400000033"/>
    <n v="0"/>
    <n v="0"/>
    <n v="538.49175499999933"/>
    <n v="1076.9835099999984"/>
    <n v="50.364356000000015"/>
    <n v="100.06871200000002"/>
    <n v="875.29392199999938"/>
    <n v="1710.1985699999987"/>
  </r>
  <r>
    <x v="5"/>
    <n v="3"/>
    <n v="24"/>
    <s v="Columbus"/>
    <n v="0"/>
    <n v="0"/>
    <n v="0"/>
    <n v="0"/>
    <n v="113.50178900000002"/>
    <n v="332.06450100000063"/>
    <n v="155.67683600000001"/>
    <n v="314.73769000000004"/>
    <n v="0"/>
    <n v="0"/>
    <n v="888.96446800000058"/>
    <n v="1778.5370670000009"/>
    <n v="84.554910000000007"/>
    <n v="169.10982000000001"/>
    <n v="1242.6980030000007"/>
    <n v="2425.3392580000018"/>
  </r>
  <r>
    <x v="5"/>
    <n v="2"/>
    <n v="26"/>
    <s v="Cumberland"/>
    <n v="52.824787000000001"/>
    <n v="214.73085399999988"/>
    <n v="15.128054000000002"/>
    <n v="60.512216000000024"/>
    <n v="61.149298000000073"/>
    <n v="203.25623300000009"/>
    <n v="118.46476300000012"/>
    <n v="388.78624599999984"/>
    <n v="0"/>
    <n v="0"/>
    <n v="956.81837699999915"/>
    <n v="2067.6036230000004"/>
    <n v="20.004500000000004"/>
    <n v="39.139874000000006"/>
    <n v="1224.3897789999994"/>
    <n v="2934.8891720000001"/>
  </r>
  <r>
    <x v="5"/>
    <n v="2"/>
    <n v="43"/>
    <s v="Harnett"/>
    <n v="8.8689330000000002"/>
    <n v="35.475731999999994"/>
    <n v="0"/>
    <n v="0"/>
    <n v="62.625733000000068"/>
    <n v="162.74889999999996"/>
    <n v="111.75175400000009"/>
    <n v="255.34869499999994"/>
    <n v="0"/>
    <n v="0"/>
    <n v="977.67281700000126"/>
    <n v="1971.292130000003"/>
    <n v="24.449583000000001"/>
    <n v="48.899165999999994"/>
    <n v="1185.3688200000015"/>
    <n v="2424.8654570000031"/>
  </r>
  <r>
    <x v="5"/>
    <n v="1"/>
    <n v="78"/>
    <s v="Robeson"/>
    <n v="57.86608099999998"/>
    <n v="232.68567999999999"/>
    <n v="0"/>
    <n v="0"/>
    <n v="75.932386999999977"/>
    <n v="183.47388800000002"/>
    <n v="219.06409899999997"/>
    <n v="458.98644500000034"/>
    <n v="0"/>
    <n v="0"/>
    <n v="1371.1330679999971"/>
    <n v="2751.3716159999949"/>
    <n v="60.480447000000012"/>
    <n v="120.10189400000004"/>
    <n v="1784.4760819999969"/>
    <n v="3626.5176289999954"/>
  </r>
  <r>
    <x v="6"/>
    <n v="1"/>
    <n v="1"/>
    <s v="Alamance"/>
    <n v="16.012976999999999"/>
    <n v="128.10381600000008"/>
    <n v="0"/>
    <n v="0"/>
    <n v="17.968998000000003"/>
    <n v="58.685496999999977"/>
    <n v="123.41670099999982"/>
    <n v="282.6993099999998"/>
    <n v="0"/>
    <n v="0"/>
    <n v="796.6718599999997"/>
    <n v="1620.1324939999997"/>
    <n v="13.475858000000004"/>
    <n v="26.951716000000008"/>
    <n v="967.54639399999951"/>
    <n v="2089.6211169999997"/>
  </r>
  <r>
    <x v="6"/>
    <n v="3"/>
    <n v="17"/>
    <s v="Caswell"/>
    <n v="0"/>
    <n v="0"/>
    <n v="0"/>
    <n v="0"/>
    <n v="31.531801999999992"/>
    <n v="75.03077600000006"/>
    <n v="90.411917999999986"/>
    <n v="180.87267999999992"/>
    <n v="0"/>
    <n v="0"/>
    <n v="461.33232299999963"/>
    <n v="922.89333599999918"/>
    <n v="40.167944000000013"/>
    <n v="80.319955000000036"/>
    <n v="623.44398699999965"/>
    <n v="1178.7967919999992"/>
  </r>
  <r>
    <x v="6"/>
    <n v="2"/>
    <n v="41"/>
    <s v="Guilford"/>
    <n v="112.00052399999991"/>
    <n v="660.58167199999991"/>
    <n v="0"/>
    <n v="0"/>
    <n v="98.83923800000008"/>
    <n v="395.71386399999903"/>
    <n v="98.853542000000033"/>
    <n v="219.08591500000026"/>
    <n v="0"/>
    <n v="0"/>
    <n v="1542.1773210000022"/>
    <n v="3323.5039390000061"/>
    <n v="45.428356000000029"/>
    <n v="90.719323000000045"/>
    <n v="1897.2989810000024"/>
    <n v="4598.8853900000049"/>
  </r>
  <r>
    <x v="6"/>
    <n v="1"/>
    <n v="68"/>
    <s v="Orange"/>
    <n v="27.826827999999999"/>
    <n v="143.82084399999999"/>
    <n v="0"/>
    <n v="0"/>
    <n v="30.263888999999988"/>
    <n v="77.44205799999996"/>
    <n v="68.451276000000036"/>
    <n v="158.23206400000021"/>
    <n v="0"/>
    <n v="0"/>
    <n v="709.57102900000177"/>
    <n v="1436.8006770000034"/>
    <n v="23.360689999999998"/>
    <n v="46.707463999999995"/>
    <n v="859.4737120000018"/>
    <n v="1816.2956430000036"/>
  </r>
  <r>
    <x v="6"/>
    <n v="3"/>
    <n v="79"/>
    <s v="Rockingham"/>
    <n v="2.3668409999999995"/>
    <n v="9.4673639999999981"/>
    <n v="0"/>
    <n v="0"/>
    <n v="113.18881699999997"/>
    <n v="327.82112900000027"/>
    <n v="104.50299099999998"/>
    <n v="232.39114200000029"/>
    <n v="0"/>
    <n v="0"/>
    <n v="912.32110499999965"/>
    <n v="1834.4182599999986"/>
    <n v="89.084913999999984"/>
    <n v="178.16982799999997"/>
    <n v="1221.4646679999996"/>
    <n v="2404.097894999999"/>
  </r>
  <r>
    <x v="7"/>
    <n v="1"/>
    <n v="19"/>
    <s v="Chatham"/>
    <n v="0"/>
    <n v="0"/>
    <n v="0"/>
    <n v="0"/>
    <n v="97.063350000000057"/>
    <n v="351.21066999999994"/>
    <n v="66.553622999999988"/>
    <n v="133.10724599999995"/>
    <n v="0"/>
    <n v="0"/>
    <n v="898.5185769999988"/>
    <n v="1801.5316199999979"/>
    <n v="60.28990499999999"/>
    <n v="120.57980999999998"/>
    <n v="1122.4254549999989"/>
    <n v="2285.8495359999979"/>
  </r>
  <r>
    <x v="7"/>
    <n v="2"/>
    <n v="47"/>
    <s v="Hoke"/>
    <n v="0"/>
    <n v="0"/>
    <n v="0"/>
    <n v="0"/>
    <n v="27.016699000000017"/>
    <n v="66.040164000000019"/>
    <n v="33.225637999999989"/>
    <n v="66.794596000000041"/>
    <n v="0"/>
    <n v="0"/>
    <n v="449.53284900000074"/>
    <n v="898.89294300000165"/>
    <n v="9.5075760000000002"/>
    <n v="19.015152"/>
    <n v="519.28276200000073"/>
    <n v="1031.7277030000018"/>
  </r>
  <r>
    <x v="7"/>
    <n v="2"/>
    <n v="53"/>
    <s v="Lee"/>
    <n v="0"/>
    <n v="0"/>
    <n v="0"/>
    <n v="0"/>
    <n v="60.927433999999941"/>
    <n v="218.52097599999985"/>
    <n v="30.864802000000015"/>
    <n v="75.263823000000002"/>
    <n v="0"/>
    <n v="0"/>
    <n v="401.28197300000141"/>
    <n v="806.05134500000281"/>
    <n v="11.885251"/>
    <n v="23.770502"/>
    <n v="504.95946000000134"/>
    <n v="1099.8361440000026"/>
  </r>
  <r>
    <x v="7"/>
    <n v="1"/>
    <n v="62"/>
    <s v="Montgomery"/>
    <n v="24.489080999999999"/>
    <n v="97.956323999999967"/>
    <n v="0"/>
    <n v="0"/>
    <n v="24.671352999999996"/>
    <n v="49.859053999999993"/>
    <n v="105.09501700000001"/>
    <n v="234.79459100000022"/>
    <n v="0"/>
    <n v="0"/>
    <n v="483.97601500000133"/>
    <n v="968.02617400000258"/>
    <n v="40.308357000000015"/>
    <n v="80.61671400000003"/>
    <n v="678.53982300000132"/>
    <n v="1350.6361430000029"/>
  </r>
  <r>
    <x v="7"/>
    <n v="2"/>
    <n v="63"/>
    <s v="Moore"/>
    <n v="0"/>
    <n v="0"/>
    <n v="0"/>
    <n v="0"/>
    <n v="59.023736999999961"/>
    <n v="179.26703099999978"/>
    <n v="132.62932999999992"/>
    <n v="288.24501199999986"/>
    <n v="0"/>
    <n v="0"/>
    <n v="838.20454699999868"/>
    <n v="1683.5718089999975"/>
    <n v="51.148724000000001"/>
    <n v="102.214606"/>
    <n v="1081.0063379999986"/>
    <n v="2151.083851999997"/>
  </r>
  <r>
    <x v="7"/>
    <n v="1"/>
    <n v="76"/>
    <s v="Randolph"/>
    <n v="46.817724999999953"/>
    <n v="201.91936599999966"/>
    <n v="0"/>
    <n v="0"/>
    <n v="84.470547999999866"/>
    <n v="263.58718699999986"/>
    <n v="97.910927000000029"/>
    <n v="209.25151600000001"/>
    <n v="0"/>
    <n v="0"/>
    <n v="1434.2855040000029"/>
    <n v="2885.3685270000028"/>
    <n v="67.223204999999965"/>
    <n v="134.44640999999993"/>
    <n v="1730.7079090000027"/>
    <n v="3560.1265960000023"/>
  </r>
  <r>
    <x v="7"/>
    <n v="2"/>
    <n v="77"/>
    <s v="Richmond"/>
    <n v="13.001569000000003"/>
    <n v="52.006276000000035"/>
    <n v="0"/>
    <n v="0"/>
    <n v="80.573537999999999"/>
    <n v="271.83570500000013"/>
    <n v="46.233639999999973"/>
    <n v="92.467279999999889"/>
    <n v="0"/>
    <n v="0"/>
    <n v="612.05615799999703"/>
    <n v="1225.7112929999932"/>
    <n v="34.282886999999995"/>
    <n v="68.565774000000005"/>
    <n v="786.14779199999691"/>
    <n v="1642.0205539999934"/>
  </r>
  <r>
    <x v="7"/>
    <n v="2"/>
    <n v="83"/>
    <s v="Scotland"/>
    <n v="0"/>
    <n v="0"/>
    <n v="0"/>
    <n v="0"/>
    <n v="74.684972000000045"/>
    <n v="202.41644799999995"/>
    <n v="26.050163000000005"/>
    <n v="52.100326000000024"/>
    <n v="0"/>
    <n v="0"/>
    <n v="426.18006500000013"/>
    <n v="852.61613000000045"/>
    <n v="27.724183000000004"/>
    <n v="55.448365999999993"/>
    <n v="554.63938300000018"/>
    <n v="1107.1329040000005"/>
  </r>
  <r>
    <x v="8"/>
    <n v="1"/>
    <n v="29"/>
    <s v="Davidson"/>
    <n v="41.012606000000005"/>
    <n v="223.32724800000008"/>
    <n v="0"/>
    <n v="0"/>
    <n v="37.619699000000011"/>
    <n v="119.5106369999999"/>
    <n v="128.20849100000012"/>
    <n v="279.39115799999985"/>
    <n v="0"/>
    <n v="0"/>
    <n v="1286.2826110000024"/>
    <n v="2593.8023460000031"/>
    <n v="42.993351999999994"/>
    <n v="85.986703999999989"/>
    <n v="1536.1167590000025"/>
    <n v="3216.0313890000029"/>
  </r>
  <r>
    <x v="8"/>
    <n v="2"/>
    <n v="30"/>
    <s v="Davie"/>
    <n v="19.234631000000004"/>
    <n v="81.57476200000005"/>
    <n v="0"/>
    <n v="0"/>
    <n v="54.178857000000022"/>
    <n v="110.89320100000009"/>
    <n v="32.143724000000006"/>
    <n v="65.518789999999967"/>
    <n v="0"/>
    <n v="0"/>
    <n v="399.96917399999916"/>
    <n v="799.93834799999831"/>
    <n v="16.254722000000008"/>
    <n v="32.496149000000017"/>
    <n v="521.78110799999922"/>
    <n v="1057.9251009999984"/>
  </r>
  <r>
    <x v="8"/>
    <n v="2"/>
    <n v="34"/>
    <s v="Forsyth"/>
    <n v="37.136497000000027"/>
    <n v="175.282318"/>
    <n v="0"/>
    <n v="0"/>
    <n v="81.904076000000003"/>
    <n v="283.45303699999999"/>
    <n v="86.625991000000084"/>
    <n v="274.02075600000063"/>
    <n v="0"/>
    <n v="0"/>
    <n v="771.99291299999652"/>
    <n v="1641.2817199999947"/>
    <n v="15.471726"/>
    <n v="30.887678999999999"/>
    <n v="993.13120299999662"/>
    <n v="2374.0378309999951"/>
  </r>
  <r>
    <x v="8"/>
    <n v="1"/>
    <n v="80"/>
    <s v="Rowan"/>
    <n v="19.379033000000003"/>
    <n v="155.03226399999994"/>
    <n v="0"/>
    <n v="0"/>
    <n v="60.668553000000102"/>
    <n v="197.87431700000002"/>
    <n v="56.501248999999945"/>
    <n v="116.15818900000005"/>
    <n v="0"/>
    <n v="0"/>
    <n v="1008.8383089999998"/>
    <n v="2031.843649999998"/>
    <n v="37.023187"/>
    <n v="74.046374"/>
    <n v="1182.4103309999998"/>
    <n v="2500.9084199999979"/>
  </r>
  <r>
    <x v="8"/>
    <n v="2"/>
    <n v="85"/>
    <s v="Stokes"/>
    <n v="0"/>
    <n v="0"/>
    <n v="0"/>
    <n v="0"/>
    <n v="17.478248000000004"/>
    <n v="48.120892000000005"/>
    <n v="126.05886500000001"/>
    <n v="252.11772999999971"/>
    <n v="0"/>
    <n v="0"/>
    <n v="702.63143700000046"/>
    <n v="1406.4168920000011"/>
    <n v="57.426002000000011"/>
    <n v="114.85200400000002"/>
    <n v="903.59455200000048"/>
    <n v="1706.6555140000009"/>
  </r>
  <r>
    <x v="9"/>
    <n v="3"/>
    <n v="4"/>
    <s v="Anson"/>
    <n v="0"/>
    <n v="0"/>
    <n v="0"/>
    <n v="0"/>
    <n v="53.06748799999999"/>
    <n v="157.40165400000001"/>
    <n v="72.74963300000006"/>
    <n v="145.49926599999998"/>
    <n v="0"/>
    <n v="0"/>
    <n v="649.89617700000019"/>
    <n v="1299.807094"/>
    <n v="32.573716999999995"/>
    <n v="65.14743399999999"/>
    <n v="808.28701500000022"/>
    <n v="1602.708014"/>
  </r>
  <r>
    <x v="9"/>
    <n v="1"/>
    <n v="13"/>
    <s v="Cabarrus"/>
    <n v="14.106959999999999"/>
    <n v="121.39485800000001"/>
    <n v="0"/>
    <n v="0"/>
    <n v="32.710065999999969"/>
    <n v="97.905533000000077"/>
    <n v="81.44674499999995"/>
    <n v="220.41739000000004"/>
    <n v="0"/>
    <n v="0"/>
    <n v="674.11298799999963"/>
    <n v="1402.9899080000007"/>
    <n v="13.618665000000002"/>
    <n v="27.237330000000004"/>
    <n v="815.9954239999995"/>
    <n v="1842.7076890000008"/>
  </r>
  <r>
    <x v="9"/>
    <n v="2"/>
    <n v="60"/>
    <s v="Mecklenburg"/>
    <n v="121.50544699999988"/>
    <n v="824.15086799999926"/>
    <n v="0"/>
    <n v="0"/>
    <n v="52.519935000000032"/>
    <n v="229.60861899999983"/>
    <n v="149.32231600000034"/>
    <n v="542.3182009999997"/>
    <n v="0"/>
    <n v="0"/>
    <n v="645.62825999999984"/>
    <n v="1474.1328660000042"/>
    <n v="11.1654"/>
    <n v="22.3308"/>
    <n v="980.14135800000008"/>
    <n v="3070.210554000003"/>
  </r>
  <r>
    <x v="9"/>
    <n v="1"/>
    <n v="84"/>
    <s v="Stanly"/>
    <n v="0"/>
    <n v="0"/>
    <n v="0"/>
    <n v="0"/>
    <n v="28.512863000000024"/>
    <n v="82.492916000000008"/>
    <n v="97.563847999999993"/>
    <n v="234.36526499999965"/>
    <n v="0"/>
    <n v="0"/>
    <n v="696.2092949999992"/>
    <n v="1395.1683819999982"/>
    <n v="23.085800999999996"/>
    <n v="46.171601999999993"/>
    <n v="845.37180699999919"/>
    <n v="1712.0265629999979"/>
  </r>
  <r>
    <x v="9"/>
    <n v="3"/>
    <n v="90"/>
    <s v="Union"/>
    <n v="0"/>
    <n v="0"/>
    <n v="0"/>
    <n v="0"/>
    <n v="70.787760999999975"/>
    <n v="270.35247700000036"/>
    <n v="121.59272800000011"/>
    <n v="252.90006900000023"/>
    <n v="0"/>
    <n v="0"/>
    <n v="1396.0014059999928"/>
    <n v="2807.6781719999849"/>
    <n v="20.186369999999997"/>
    <n v="40.372739999999993"/>
    <n v="1608.5682649999928"/>
    <n v="3330.9307179999855"/>
  </r>
  <r>
    <x v="10"/>
    <n v="1"/>
    <n v="3"/>
    <s v="Alleghany"/>
    <n v="0"/>
    <n v="0"/>
    <n v="0"/>
    <n v="0"/>
    <n v="31.947902000000003"/>
    <n v="63.895804000000005"/>
    <n v="52.633731000000033"/>
    <n v="105.36346200000001"/>
    <n v="0"/>
    <n v="0"/>
    <n v="302.6698040000004"/>
    <n v="605.28839700000094"/>
    <n v="60.57919399999998"/>
    <n v="121.15838799999996"/>
    <n v="447.83063100000044"/>
    <n v="774.54766300000097"/>
  </r>
  <r>
    <x v="10"/>
    <n v="3"/>
    <n v="5"/>
    <s v="Ashe"/>
    <n v="0"/>
    <n v="0"/>
    <n v="0"/>
    <n v="0"/>
    <n v="31.280841000000013"/>
    <n v="95.181412999999992"/>
    <n v="87.427805000000063"/>
    <n v="174.85561000000004"/>
    <n v="0"/>
    <n v="0"/>
    <n v="485.61157400000002"/>
    <n v="972.2611280000001"/>
    <n v="187.90390399999995"/>
    <n v="375.56360799999999"/>
    <n v="792.22412400000007"/>
    <n v="1242.2981510000002"/>
  </r>
  <r>
    <x v="10"/>
    <n v="2"/>
    <n v="6"/>
    <s v="Avery"/>
    <n v="0"/>
    <n v="0"/>
    <n v="0"/>
    <n v="0"/>
    <n v="44.697610999999966"/>
    <n v="91.538859999999829"/>
    <n v="42.16557600000003"/>
    <n v="88.78276300000006"/>
    <n v="0"/>
    <n v="0"/>
    <n v="197.8885499999999"/>
    <n v="395.77709999999979"/>
    <n v="50.444416999999994"/>
    <n v="100.88883399999997"/>
    <n v="335.19615399999986"/>
    <n v="576.09872299999961"/>
  </r>
  <r>
    <x v="10"/>
    <n v="2"/>
    <n v="14"/>
    <s v="Caldwell"/>
    <n v="0"/>
    <n v="0"/>
    <n v="0"/>
    <n v="0"/>
    <n v="66.15865600000015"/>
    <n v="213.40364300000002"/>
    <n v="44.489803000000002"/>
    <n v="91.007617999999979"/>
    <n v="7.8175519999999992"/>
    <n v="15.635103999999998"/>
    <n v="493.8849820000018"/>
    <n v="1007.8387340000029"/>
    <n v="74.26956899999999"/>
    <n v="148.53913799999998"/>
    <n v="686.62056200000188"/>
    <n v="1312.2499950000029"/>
  </r>
  <r>
    <x v="10"/>
    <n v="1"/>
    <n v="86"/>
    <s v="Surry"/>
    <n v="35.808081999999978"/>
    <n v="143.232328"/>
    <n v="0"/>
    <n v="0"/>
    <n v="58.500295000000051"/>
    <n v="174.67839099999998"/>
    <n v="81.488699999999795"/>
    <n v="177.81943399999972"/>
    <n v="0"/>
    <n v="0"/>
    <n v="900.11526699999695"/>
    <n v="1802.6695219999938"/>
    <n v="44.961157999999983"/>
    <n v="89.402210999999966"/>
    <n v="1120.8735019999967"/>
    <n v="2298.3996749999933"/>
  </r>
  <r>
    <x v="10"/>
    <n v="2"/>
    <n v="95"/>
    <s v="Watauga"/>
    <n v="0"/>
    <n v="0"/>
    <n v="0"/>
    <n v="0"/>
    <n v="56.728544999999968"/>
    <n v="165.28839399999998"/>
    <n v="34.362215999999961"/>
    <n v="75.613799000000029"/>
    <n v="0"/>
    <n v="0"/>
    <n v="364.84504900000076"/>
    <n v="731.45009800000162"/>
    <n v="112.83861699999996"/>
    <n v="225.43284399999993"/>
    <n v="568.77442700000063"/>
    <n v="972.35229100000163"/>
  </r>
  <r>
    <x v="10"/>
    <n v="3"/>
    <n v="97"/>
    <s v="Wilkes"/>
    <n v="0"/>
    <n v="0"/>
    <n v="0"/>
    <n v="0"/>
    <n v="49.145267000000004"/>
    <n v="174.57787500000015"/>
    <n v="101.24819100000012"/>
    <n v="225.80325200000033"/>
    <n v="0"/>
    <n v="0"/>
    <n v="993.74238599999774"/>
    <n v="1988.3821019999948"/>
    <n v="171.49562999999998"/>
    <n v="342.99125999999995"/>
    <n v="1315.6314739999978"/>
    <n v="2388.7632289999951"/>
  </r>
  <r>
    <x v="10"/>
    <n v="1"/>
    <n v="99"/>
    <s v="Yadkin"/>
    <n v="13.754917999999998"/>
    <n v="55.019671999999993"/>
    <n v="0"/>
    <n v="0"/>
    <n v="53.440672999999961"/>
    <n v="150.95175999999989"/>
    <n v="23.514009999999999"/>
    <n v="49.848020000000012"/>
    <n v="0"/>
    <n v="0"/>
    <n v="596.04762199999959"/>
    <n v="1192.5616419999994"/>
    <n v="30.906882000000014"/>
    <n v="61.81376400000002"/>
    <n v="717.66410499999961"/>
    <n v="1448.3810939999994"/>
  </r>
  <r>
    <x v="11"/>
    <n v="2"/>
    <n v="2"/>
    <s v="Alexander"/>
    <n v="0"/>
    <n v="0"/>
    <n v="0"/>
    <n v="0"/>
    <n v="18.878387"/>
    <n v="37.756774000000021"/>
    <n v="37.30932500000003"/>
    <n v="76.436896999999988"/>
    <n v="0"/>
    <n v="0"/>
    <n v="488.68970899999977"/>
    <n v="977.81141799999943"/>
    <n v="41.684238000000001"/>
    <n v="83.368476000000001"/>
    <n v="586.56165899999985"/>
    <n v="1092.0050889999995"/>
  </r>
  <r>
    <x v="11"/>
    <n v="3"/>
    <n v="18"/>
    <s v="Catawba"/>
    <n v="19.734193000000001"/>
    <n v="78.936771999999976"/>
    <n v="0"/>
    <n v="0"/>
    <n v="47.29365700000001"/>
    <n v="157.92264199999994"/>
    <n v="89.454725000000053"/>
    <n v="217.10390900000016"/>
    <n v="0"/>
    <n v="0"/>
    <n v="896.97349200000212"/>
    <n v="1841.9143140000056"/>
    <n v="11.761768999999997"/>
    <n v="23.523537999999995"/>
    <n v="1065.2178360000021"/>
    <n v="2295.8776370000055"/>
  </r>
  <r>
    <x v="11"/>
    <n v="1"/>
    <n v="23"/>
    <s v="Cleveland"/>
    <n v="8.2077810000000024"/>
    <n v="32.83112400000001"/>
    <n v="0"/>
    <n v="0"/>
    <n v="41.538874000000028"/>
    <n v="146.77498400000002"/>
    <n v="137.71508399999988"/>
    <n v="298.9415909999999"/>
    <n v="0"/>
    <n v="0"/>
    <n v="984.54843599999788"/>
    <n v="1982.6975769999938"/>
    <n v="35.992637000000009"/>
    <n v="71.985274000000018"/>
    <n v="1208.0028119999979"/>
    <n v="2461.2452759999937"/>
  </r>
  <r>
    <x v="11"/>
    <n v="1"/>
    <n v="36"/>
    <s v="Gaston"/>
    <n v="19.424980999999999"/>
    <n v="116.44139799999999"/>
    <n v="0"/>
    <n v="0"/>
    <n v="45.535478999999988"/>
    <n v="179.86202399999985"/>
    <n v="124.42832600000033"/>
    <n v="318.14441400000078"/>
    <n v="0"/>
    <n v="0"/>
    <n v="779.3228139999967"/>
    <n v="1601.9740349999938"/>
    <n v="8.4963699999999953"/>
    <n v="16.992739999999991"/>
    <n v="977.20796999999698"/>
    <n v="2216.4218709999946"/>
  </r>
  <r>
    <x v="11"/>
    <n v="2"/>
    <n v="49"/>
    <s v="Iredell"/>
    <n v="61.357383999999996"/>
    <n v="257.842558"/>
    <n v="0"/>
    <n v="0"/>
    <n v="83.91509300000007"/>
    <n v="194.09135500000008"/>
    <n v="84.9173830000001"/>
    <n v="179.60879900000035"/>
    <n v="0"/>
    <n v="0"/>
    <n v="1243.4493659999996"/>
    <n v="2509.542722999995"/>
    <n v="84.868067999999994"/>
    <n v="169.73613599999999"/>
    <n v="1558.5072939999998"/>
    <n v="3141.0854349999954"/>
  </r>
  <r>
    <x v="11"/>
    <n v="3"/>
    <n v="55"/>
    <s v="Lincoln"/>
    <n v="0"/>
    <n v="0"/>
    <n v="0"/>
    <n v="0"/>
    <n v="23.354025999999994"/>
    <n v="68.779206999999985"/>
    <n v="103.18136100000005"/>
    <n v="241.83210200000022"/>
    <n v="0"/>
    <n v="0"/>
    <n v="698.31546599999876"/>
    <n v="1397.6918829999977"/>
    <n v="6.182391"/>
    <n v="12.364782"/>
    <n v="831.03324399999883"/>
    <n v="1708.303191999998"/>
  </r>
  <r>
    <x v="12"/>
    <n v="2"/>
    <n v="11"/>
    <s v="Buncombe"/>
    <n v="50.406732999999939"/>
    <n v="219.52742600000008"/>
    <n v="0"/>
    <n v="0"/>
    <n v="92.901732000000109"/>
    <n v="318.00504600000033"/>
    <n v="97.777129000000102"/>
    <n v="233.1747200000006"/>
    <n v="4.4337090000000003"/>
    <n v="8.8674180000000007"/>
    <n v="936.63259499999742"/>
    <n v="1882.9061779999959"/>
    <n v="68.394828999999987"/>
    <n v="136.51111099999997"/>
    <n v="1250.5467269999976"/>
    <n v="2653.6133699999968"/>
  </r>
  <r>
    <x v="12"/>
    <n v="1"/>
    <n v="12"/>
    <s v="Burke"/>
    <n v="26.630406000000004"/>
    <n v="106.52162399999999"/>
    <n v="0"/>
    <n v="0"/>
    <n v="58.953891000000048"/>
    <n v="136.53426699999991"/>
    <n v="69.383599999999973"/>
    <n v="148.87771899999993"/>
    <n v="0"/>
    <n v="0"/>
    <n v="669.66307199999687"/>
    <n v="1344.0710929999948"/>
    <n v="30.519151999999988"/>
    <n v="61.038303999999975"/>
    <n v="855.15012099999683"/>
    <n v="1736.0047029999946"/>
  </r>
  <r>
    <x v="12"/>
    <n v="2"/>
    <n v="57"/>
    <s v="Madison"/>
    <n v="12.606171"/>
    <n v="66.410148000000007"/>
    <n v="0"/>
    <n v="0"/>
    <n v="46.468367999999963"/>
    <n v="116.545239"/>
    <n v="69.707602999999992"/>
    <n v="141.27663399999997"/>
    <n v="0"/>
    <n v="0"/>
    <n v="430.38910800000076"/>
    <n v="862.12824400000147"/>
    <n v="90.698691999999994"/>
    <n v="181.39738399999999"/>
    <n v="649.86994200000072"/>
    <n v="1186.3602650000014"/>
  </r>
  <r>
    <x v="12"/>
    <n v="1"/>
    <n v="59"/>
    <s v="McDowell"/>
    <n v="26.151065999999997"/>
    <n v="114.87434800000003"/>
    <n v="0"/>
    <n v="0"/>
    <n v="66.126067000000006"/>
    <n v="168.7855549999999"/>
    <n v="46.976518000000084"/>
    <n v="94.071964000000023"/>
    <n v="0"/>
    <n v="0"/>
    <n v="416.07609100000013"/>
    <n v="838.81901599999981"/>
    <n v="29.580249000000002"/>
    <n v="59.160498000000004"/>
    <n v="584.90999100000022"/>
    <n v="1216.5508829999999"/>
  </r>
  <r>
    <x v="12"/>
    <n v="1"/>
    <n v="61"/>
    <s v="Mitchell"/>
    <n v="0"/>
    <n v="0"/>
    <n v="0"/>
    <n v="0"/>
    <n v="8.2764279999999992"/>
    <n v="28.702044000000001"/>
    <n v="70.990457999999975"/>
    <n v="145.45618900000002"/>
    <n v="0"/>
    <n v="0"/>
    <n v="203.59826800000022"/>
    <n v="407.11481600000042"/>
    <n v="35.719703000000003"/>
    <n v="71.121398000000013"/>
    <n v="318.58485700000017"/>
    <n v="581.27304900000047"/>
  </r>
  <r>
    <x v="12"/>
    <n v="1"/>
    <n v="81"/>
    <s v="Rutherford"/>
    <n v="0"/>
    <n v="0"/>
    <n v="0"/>
    <n v="0"/>
    <n v="117.91796499999992"/>
    <n v="304.40624499999967"/>
    <n v="22.807463000000002"/>
    <n v="45.610252999999986"/>
    <n v="0"/>
    <n v="0"/>
    <n v="870.79706499999986"/>
    <n v="1747.1510749999989"/>
    <n v="50.955160000000028"/>
    <n v="101.91032000000006"/>
    <n v="1062.4776529999999"/>
    <n v="2097.1675729999984"/>
  </r>
  <r>
    <x v="12"/>
    <n v="2"/>
    <n v="100"/>
    <s v="Yancey"/>
    <n v="0"/>
    <n v="0"/>
    <n v="0"/>
    <n v="0"/>
    <n v="41.268671000000012"/>
    <n v="120.866888"/>
    <n v="47.422371999999939"/>
    <n v="94.84474399999992"/>
    <n v="0"/>
    <n v="0"/>
    <n v="271.50537600000007"/>
    <n v="543.01075200000014"/>
    <n v="33.013993999999997"/>
    <n v="66.027987999999993"/>
    <n v="393.21041300000002"/>
    <n v="758.72238400000003"/>
  </r>
  <r>
    <x v="13"/>
    <n v="3"/>
    <n v="20"/>
    <s v="Cherokee"/>
    <n v="0"/>
    <n v="0"/>
    <n v="0"/>
    <n v="0"/>
    <n v="59.816705000000042"/>
    <n v="196.6401789999997"/>
    <n v="27.177975000000014"/>
    <n v="64.080854000000002"/>
    <n v="0"/>
    <n v="0"/>
    <n v="443.39755399999984"/>
    <n v="887.88436899999954"/>
    <n v="52.546575999999988"/>
    <n v="105.04464999999998"/>
    <n v="582.93880999999988"/>
    <n v="1148.6054019999992"/>
  </r>
  <r>
    <x v="13"/>
    <n v="3"/>
    <n v="22"/>
    <s v="Clay"/>
    <n v="0"/>
    <n v="0"/>
    <n v="0"/>
    <n v="0"/>
    <n v="28.848660000000002"/>
    <n v="64.525885999999986"/>
    <n v="8.0153390000000009"/>
    <n v="16.030678000000002"/>
    <n v="0"/>
    <n v="0"/>
    <n v="190.97421599999987"/>
    <n v="381.94843199999974"/>
    <n v="20.416827000000001"/>
    <n v="40.833654000000003"/>
    <n v="248.25504199999989"/>
    <n v="462.50499599999972"/>
  </r>
  <r>
    <x v="13"/>
    <n v="3"/>
    <n v="38"/>
    <s v="Graham"/>
    <n v="0"/>
    <n v="0"/>
    <n v="0"/>
    <n v="0"/>
    <n v="27.239623999999999"/>
    <n v="54.479248000000034"/>
    <n v="61.172629999999984"/>
    <n v="132.93116999999998"/>
    <n v="0"/>
    <n v="0"/>
    <n v="163.04250399999989"/>
    <n v="326.08500799999979"/>
    <n v="21.200201999999997"/>
    <n v="42.400403999999995"/>
    <n v="272.6549599999999"/>
    <n v="513.49542599999984"/>
  </r>
  <r>
    <x v="13"/>
    <n v="2"/>
    <n v="44"/>
    <s v="Haywood"/>
    <n v="36.712000000000003"/>
    <n v="146.84800000000007"/>
    <n v="0"/>
    <n v="0"/>
    <n v="70.719030999999816"/>
    <n v="216.57344000000003"/>
    <n v="46.984491999999968"/>
    <n v="98.292640999999975"/>
    <n v="0"/>
    <n v="0"/>
    <n v="372.60543000000001"/>
    <n v="746.45937000000004"/>
    <n v="64.957382000000024"/>
    <n v="129.91476400000005"/>
    <n v="591.97833499999979"/>
    <n v="1208.1734510000001"/>
  </r>
  <r>
    <x v="13"/>
    <n v="1"/>
    <n v="45"/>
    <s v="Henderson"/>
    <n v="16.866970999999999"/>
    <n v="67.467884000000012"/>
    <n v="0"/>
    <n v="0"/>
    <n v="62.714468000000132"/>
    <n v="181.66157700000008"/>
    <n v="32.041380000000032"/>
    <n v="84.79051800000002"/>
    <n v="0"/>
    <n v="0"/>
    <n v="677.15500699999893"/>
    <n v="1360.5096959999976"/>
    <n v="87.262506999999957"/>
    <n v="174.52501399999991"/>
    <n v="876.04033299999901"/>
    <n v="1694.4296749999976"/>
  </r>
  <r>
    <x v="13"/>
    <n v="2"/>
    <n v="50"/>
    <s v="Jackson"/>
    <n v="0"/>
    <n v="0"/>
    <n v="0"/>
    <n v="0"/>
    <n v="65.849041"/>
    <n v="208.86687300000037"/>
    <n v="58.124555999999984"/>
    <n v="129.77384800000004"/>
    <n v="0"/>
    <n v="0"/>
    <n v="357.50163299999872"/>
    <n v="715.11383199999727"/>
    <n v="98.628423000000154"/>
    <n v="197.25684600000028"/>
    <n v="580.10365299999887"/>
    <n v="1053.7545529999977"/>
  </r>
  <r>
    <x v="13"/>
    <n v="3"/>
    <n v="56"/>
    <s v="Macon"/>
    <n v="0"/>
    <n v="0"/>
    <n v="0"/>
    <n v="0"/>
    <n v="65.199897000000064"/>
    <n v="188.99103500000004"/>
    <n v="33.533285000000006"/>
    <n v="68.912918000000005"/>
    <n v="0"/>
    <n v="0"/>
    <n v="464.47401999999903"/>
    <n v="928.93246199999805"/>
    <n v="110.20932399999994"/>
    <n v="220.41864799999988"/>
    <n v="673.41652599999907"/>
    <n v="1186.8364149999982"/>
  </r>
  <r>
    <x v="13"/>
    <n v="1"/>
    <n v="75"/>
    <s v="Polk"/>
    <n v="13.121156999999998"/>
    <n v="52.484628000000001"/>
    <n v="0"/>
    <n v="0"/>
    <n v="22.810400999999992"/>
    <n v="70.974091999999999"/>
    <n v="34.605386999999986"/>
    <n v="69.210486000000003"/>
    <n v="0"/>
    <n v="0"/>
    <n v="330.44717599999933"/>
    <n v="660.89505199999883"/>
    <n v="27.731067999999997"/>
    <n v="55.462136000000001"/>
    <n v="428.71518899999927"/>
    <n v="853.56425799999886"/>
  </r>
  <r>
    <x v="13"/>
    <n v="2"/>
    <n v="87"/>
    <s v="Swain"/>
    <n v="0"/>
    <n v="0"/>
    <n v="0"/>
    <n v="0"/>
    <n v="61.956772000000022"/>
    <n v="156.36504000000016"/>
    <n v="18.396111999999995"/>
    <n v="42.453848000000015"/>
    <n v="0"/>
    <n v="0"/>
    <n v="154.93429199999977"/>
    <n v="310.46895599999954"/>
    <n v="36.342600000000004"/>
    <n v="72.685200000000009"/>
    <n v="271.62977599999977"/>
    <n v="509.28784399999972"/>
  </r>
  <r>
    <x v="13"/>
    <n v="1"/>
    <n v="88"/>
    <s v="Transylvania"/>
    <n v="0"/>
    <n v="0"/>
    <n v="0"/>
    <n v="0"/>
    <n v="66.163719999999955"/>
    <n v="147.11791199999979"/>
    <n v="37.129201999999999"/>
    <n v="84.284651999999966"/>
    <n v="0"/>
    <n v="0"/>
    <n v="265.32978300000059"/>
    <n v="532.12460800000133"/>
    <n v="38.678181999999985"/>
    <n v="77.356363999999971"/>
    <n v="407.30088700000056"/>
    <n v="763.527172000001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4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4" indent="0" outline="1" outlineData="1" multipleFieldFilters="0" rowHeaderCaption="Division">
  <location ref="A3:Q18" firstHeaderRow="0" firstDataRow="1" firstDataCol="1"/>
  <pivotFields count="20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 defaultSubtotal="0"/>
    <pivotField dataField="1" numFmtId="164" showAll="0" defaultSubtota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colItems>
  <dataFields count="16">
    <dataField name="Div Normal Interstate Paved Route Miles" fld="4" baseField="0" baseItem="10" numFmtId="4"/>
    <dataField name="Div Normal Interstate Paved Lane Miles" fld="5" baseField="0" baseItem="10" numFmtId="4"/>
    <dataField name="Div Business, Etc. Interstate Paved Route Miles" fld="6" baseField="0" baseItem="10" numFmtId="4"/>
    <dataField name="Div Business, Etc. Interstate Paved Lane Miles" fld="7" baseField="0" baseItem="10" numFmtId="4"/>
    <dataField name="Div US Paved Route Miles" fld="8" baseField="0" baseItem="10" numFmtId="4"/>
    <dataField name="Div US Paved Lane Miles" fld="9" baseField="0" baseItem="10" numFmtId="4"/>
    <dataField name="Div NC Paved Route Miles" fld="10" baseField="0" baseItem="10" numFmtId="4"/>
    <dataField name="Div NC Paved Lane Miles" fld="11" baseField="0" baseItem="10" numFmtId="4"/>
    <dataField name="Div NC Unpaved Route Miles" fld="12" baseField="0" baseItem="10" numFmtId="4"/>
    <dataField name="Div NC Unpaved Lane Miles" fld="13" baseField="0" baseItem="10" numFmtId="4"/>
    <dataField name="Div SR Paved Route Miles" fld="14" baseField="0" baseItem="10" numFmtId="4"/>
    <dataField name="Div SR Paved Lane Miles" fld="15" baseField="0" baseItem="10" numFmtId="4"/>
    <dataField name="Div SR Unpaved Route Miles" fld="16" baseField="0" baseItem="10" numFmtId="4"/>
    <dataField name="Div SR Unpaved Lane Miles" fld="17" baseField="0" baseItem="10" numFmtId="4"/>
    <dataField name="Div Total Miles" fld="18" baseField="0" baseItem="1" numFmtId="4"/>
    <dataField name="Div Total Paved Lane Miles" fld="19" baseField="0" baseItem="2" numFmtId="4"/>
  </dataFields>
  <formats count="36">
    <format dxfId="9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90">
      <pivotArea outline="0" collapsedLevelsAreSubtotals="1" fieldPosition="0"/>
    </format>
    <format dxfId="8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8">
      <pivotArea outline="0" collapsedLevelsAreSubtotals="1" fieldPosition="0"/>
    </format>
    <format dxfId="8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6">
      <pivotArea field="0" type="button" dataOnly="0" labelOnly="1" outline="0" axis="axisRow" fieldPosition="0"/>
    </format>
    <format dxfId="85">
      <pivotArea dataOnly="0" labelOnly="1" fieldPosition="0">
        <references count="1">
          <reference field="0" count="0"/>
        </references>
      </pivotArea>
    </format>
    <format dxfId="84">
      <pivotArea dataOnly="0" labelOnly="1" grandRow="1" outline="0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outline="0" fieldPosition="0">
        <references count="1">
          <reference field="4294967294" count="1">
            <x v="0"/>
          </reference>
        </references>
      </pivotArea>
    </format>
    <format dxfId="80">
      <pivotArea outline="0" fieldPosition="0">
        <references count="1">
          <reference field="4294967294" count="1">
            <x v="1"/>
          </reference>
        </references>
      </pivotArea>
    </format>
    <format dxfId="79">
      <pivotArea outline="0" fieldPosition="0">
        <references count="1">
          <reference field="4294967294" count="1">
            <x v="2"/>
          </reference>
        </references>
      </pivotArea>
    </format>
    <format dxfId="78">
      <pivotArea outline="0" fieldPosition="0">
        <references count="1">
          <reference field="4294967294" count="1">
            <x v="3"/>
          </reference>
        </references>
      </pivotArea>
    </format>
    <format dxfId="77">
      <pivotArea outline="0" fieldPosition="0">
        <references count="1">
          <reference field="4294967294" count="1">
            <x v="4"/>
          </reference>
        </references>
      </pivotArea>
    </format>
    <format dxfId="76">
      <pivotArea outline="0" fieldPosition="0">
        <references count="1">
          <reference field="4294967294" count="1">
            <x v="5"/>
          </reference>
        </references>
      </pivotArea>
    </format>
    <format dxfId="75">
      <pivotArea outline="0" fieldPosition="0">
        <references count="1">
          <reference field="4294967294" count="1">
            <x v="6"/>
          </reference>
        </references>
      </pivotArea>
    </format>
    <format dxfId="74">
      <pivotArea outline="0" fieldPosition="0">
        <references count="1">
          <reference field="4294967294" count="1">
            <x v="7"/>
          </reference>
        </references>
      </pivotArea>
    </format>
    <format dxfId="73">
      <pivotArea outline="0" fieldPosition="0">
        <references count="1">
          <reference field="4294967294" count="1">
            <x v="9"/>
          </reference>
        </references>
      </pivotArea>
    </format>
    <format dxfId="72">
      <pivotArea outline="0" fieldPosition="0">
        <references count="1">
          <reference field="4294967294" count="1">
            <x v="8"/>
          </reference>
        </references>
      </pivotArea>
    </format>
    <format dxfId="71">
      <pivotArea outline="0" fieldPosition="0">
        <references count="1">
          <reference field="4294967294" count="1">
            <x v="10"/>
          </reference>
        </references>
      </pivotArea>
    </format>
    <format dxfId="70">
      <pivotArea outline="0" fieldPosition="0">
        <references count="1">
          <reference field="4294967294" count="1">
            <x v="11"/>
          </reference>
        </references>
      </pivotArea>
    </format>
    <format dxfId="69">
      <pivotArea outline="0" fieldPosition="0">
        <references count="1">
          <reference field="4294967294" count="1">
            <x v="12"/>
          </reference>
        </references>
      </pivotArea>
    </format>
    <format dxfId="68">
      <pivotArea outline="0" fieldPosition="0">
        <references count="1">
          <reference field="4294967294" count="1">
            <x v="13"/>
          </reference>
        </references>
      </pivotArea>
    </format>
    <format dxfId="67">
      <pivotArea type="all" dataOnly="0" outline="0" fieldPosition="0"/>
    </format>
    <format dxfId="66">
      <pivotArea type="all" dataOnly="0" outline="0" fieldPosition="0"/>
    </format>
    <format dxfId="65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63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61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60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59">
      <pivotArea outline="0" fieldPosition="0">
        <references count="1">
          <reference field="4294967294" count="1">
            <x v="14"/>
          </reference>
        </references>
      </pivotArea>
    </format>
    <format dxfId="58">
      <pivotArea outline="0" collapsedLevelsAreSubtotals="1" fieldPosition="0">
        <references count="1">
          <reference field="4294967294" count="1" selected="0">
            <x v="15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56">
      <pivotArea outline="0" fieldPosition="0">
        <references count="1">
          <reference field="4294967294" count="1">
            <x v="15"/>
          </reference>
        </references>
      </pivotArea>
    </format>
  </formats>
  <pivotTableStyleInfo name="PivotStyleDark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T102" totalsRowCount="1" headerRowDxfId="114" dataDxfId="113" totalsRowDxfId="112" dataCellStyle="Normal_Sheet2">
  <autoFilter ref="A1:T101" xr:uid="{00000000-0009-0000-0100-000002000000}"/>
  <sortState xmlns:xlrd2="http://schemas.microsoft.com/office/spreadsheetml/2017/richdata2" ref="A2:T101">
    <sortCondition ref="A2:A101"/>
    <sortCondition ref="D2:D101"/>
  </sortState>
  <tableColumns count="20">
    <tableColumn id="1" xr3:uid="{00000000-0010-0000-0000-000001000000}" name="Division" dataDxfId="111" totalsRowDxfId="55"/>
    <tableColumn id="2" xr3:uid="{00000000-0010-0000-0000-000002000000}" name="District" dataDxfId="110" totalsRowDxfId="54"/>
    <tableColumn id="3" xr3:uid="{00000000-0010-0000-0000-000003000000}" name="County Number" dataDxfId="109" totalsRowDxfId="53"/>
    <tableColumn id="4" xr3:uid="{00000000-0010-0000-0000-000004000000}" name="County Name" dataDxfId="108" totalsRowDxfId="52"/>
    <tableColumn id="5" xr3:uid="{00000000-0010-0000-0000-000005000000}" name="Normal Interstate Paved Route Miles" totalsRowFunction="sum" dataDxfId="107" totalsRowDxfId="51"/>
    <tableColumn id="6" xr3:uid="{00000000-0010-0000-0000-000006000000}" name="Normal Interstate Paved Lane Miles" totalsRowFunction="sum" dataDxfId="106" totalsRowDxfId="50" dataCellStyle="Normal_Raw Data"/>
    <tableColumn id="7" xr3:uid="{00000000-0010-0000-0000-000007000000}" name="Business, Etc. Interstate Paved Route Miles" totalsRowFunction="sum" dataDxfId="105" totalsRowDxfId="49"/>
    <tableColumn id="8" xr3:uid="{00000000-0010-0000-0000-000008000000}" name="Business, Etc. Interstate Paved Lane Miles" totalsRowFunction="sum" dataDxfId="104" totalsRowDxfId="48"/>
    <tableColumn id="9" xr3:uid="{00000000-0010-0000-0000-000009000000}" name="US Paved Route Miles" totalsRowFunction="sum" dataDxfId="103" totalsRowDxfId="47" dataCellStyle="Normal_Sheet2"/>
    <tableColumn id="10" xr3:uid="{00000000-0010-0000-0000-00000A000000}" name="US Paved Lane Miles" totalsRowFunction="sum" dataDxfId="102" totalsRowDxfId="46" dataCellStyle="Normal_Sheet2"/>
    <tableColumn id="11" xr3:uid="{00000000-0010-0000-0000-00000B000000}" name="NC Paved Route Miles" totalsRowFunction="sum" dataDxfId="101" totalsRowDxfId="45" dataCellStyle="Normal_Sheet2"/>
    <tableColumn id="12" xr3:uid="{00000000-0010-0000-0000-00000C000000}" name="NC Paved Lane Miles" totalsRowFunction="sum" dataDxfId="100" totalsRowDxfId="44" dataCellStyle="Normal_Sheet2"/>
    <tableColumn id="13" xr3:uid="{00000000-0010-0000-0000-00000D000000}" name="NC Unpaved Route Miles" totalsRowFunction="sum" dataDxfId="99" totalsRowDxfId="43"/>
    <tableColumn id="14" xr3:uid="{00000000-0010-0000-0000-00000E000000}" name="NC Unpaved Lane Miles" totalsRowFunction="sum" dataDxfId="98" totalsRowDxfId="42"/>
    <tableColumn id="15" xr3:uid="{00000000-0010-0000-0000-00000F000000}" name="SR Paved Route Miles" totalsRowFunction="sum" dataDxfId="97" totalsRowDxfId="41" dataCellStyle="Normal_Sheet2"/>
    <tableColumn id="16" xr3:uid="{00000000-0010-0000-0000-000010000000}" name="SR Paved Lane Miles" totalsRowFunction="sum" dataDxfId="96" totalsRowDxfId="40" dataCellStyle="Normal_Sheet2"/>
    <tableColumn id="17" xr3:uid="{00000000-0010-0000-0000-000011000000}" name="SR Unpaved Route Miles" totalsRowFunction="sum" dataDxfId="95" totalsRowDxfId="39" dataCellStyle="Normal_Sheet2"/>
    <tableColumn id="18" xr3:uid="{00000000-0010-0000-0000-000012000000}" name="SR Unpaved Lane Miles" totalsRowFunction="sum" dataDxfId="94" totalsRowDxfId="38" dataCellStyle="Normal_Sheet2"/>
    <tableColumn id="19" xr3:uid="{00000000-0010-0000-0000-000013000000}" name="Total Miles" totalsRowFunction="sum" dataDxfId="93" totalsRowDxfId="37" dataCellStyle="Normal_Sheet2">
      <calculatedColumnFormula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calculatedColumnFormula>
    </tableColumn>
    <tableColumn id="20" xr3:uid="{00000000-0010-0000-0000-000014000000}" name="Total Lane Miles" totalsRowFunction="sum" dataDxfId="92" totalsRowDxfId="36" dataCellStyle="Normal_Sheet2">
      <calculatedColumnFormula>SUM(Table2[[#This Row],[Normal Interstate Paved Lane Miles]],Table2[[#This Row],[Business, Etc. Interstate Paved Lane Miles]],Table2[[#This Row],[US Paved Lane Miles]],Table2[[#This Row],[NC Paved Lane Miles]],Table2[[#This Row],[SR Paved Lane Miles]])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pane ySplit="1" topLeftCell="A2" activePane="bottomLeft" state="frozen"/>
      <selection pane="bottomLeft" activeCell="C6" sqref="C6"/>
    </sheetView>
  </sheetViews>
  <sheetFormatPr defaultRowHeight="14.5" x14ac:dyDescent="0.35"/>
  <cols>
    <col min="1" max="1" width="8.1796875" style="2" customWidth="1"/>
    <col min="2" max="2" width="7.81640625" style="2" customWidth="1"/>
    <col min="3" max="3" width="8.81640625" style="2" customWidth="1"/>
    <col min="4" max="4" width="14" style="2" customWidth="1"/>
    <col min="5" max="18" width="11.81640625" style="5" customWidth="1"/>
    <col min="19" max="20" width="11.81640625" customWidth="1"/>
  </cols>
  <sheetData>
    <row r="1" spans="1:20" s="1" customFormat="1" ht="72.5" x14ac:dyDescent="0.35">
      <c r="A1" s="1" t="s">
        <v>0</v>
      </c>
      <c r="B1" s="1" t="s">
        <v>1</v>
      </c>
      <c r="C1" s="1" t="s">
        <v>102</v>
      </c>
      <c r="D1" s="1" t="s">
        <v>103</v>
      </c>
      <c r="E1" s="4" t="s">
        <v>116</v>
      </c>
      <c r="F1" s="4" t="s">
        <v>117</v>
      </c>
      <c r="G1" s="4" t="s">
        <v>114</v>
      </c>
      <c r="H1" s="4" t="s">
        <v>115</v>
      </c>
      <c r="I1" s="4" t="s">
        <v>112</v>
      </c>
      <c r="J1" s="4" t="s">
        <v>113</v>
      </c>
      <c r="K1" s="4" t="s">
        <v>110</v>
      </c>
      <c r="L1" s="4" t="s">
        <v>111</v>
      </c>
      <c r="M1" s="4" t="s">
        <v>108</v>
      </c>
      <c r="N1" s="4" t="s">
        <v>109</v>
      </c>
      <c r="O1" s="4" t="s">
        <v>106</v>
      </c>
      <c r="P1" s="4" t="s">
        <v>107</v>
      </c>
      <c r="Q1" s="4" t="s">
        <v>104</v>
      </c>
      <c r="R1" s="4" t="s">
        <v>105</v>
      </c>
      <c r="S1" s="8" t="s">
        <v>120</v>
      </c>
      <c r="T1" s="8" t="s">
        <v>119</v>
      </c>
    </row>
    <row r="2" spans="1:20" x14ac:dyDescent="0.35">
      <c r="A2" s="2">
        <v>1</v>
      </c>
      <c r="B2" s="2">
        <v>2</v>
      </c>
      <c r="C2" s="2">
        <v>8</v>
      </c>
      <c r="D2" s="2" t="s">
        <v>8</v>
      </c>
      <c r="E2" s="11">
        <v>0</v>
      </c>
      <c r="F2" s="12">
        <v>0</v>
      </c>
      <c r="G2" s="11">
        <v>0</v>
      </c>
      <c r="H2" s="12">
        <v>0</v>
      </c>
      <c r="I2" s="11">
        <v>55.195574000000043</v>
      </c>
      <c r="J2" s="12">
        <v>166.81301999999994</v>
      </c>
      <c r="K2" s="11">
        <v>108.21661400000001</v>
      </c>
      <c r="L2" s="12">
        <v>216.43322800000018</v>
      </c>
      <c r="M2" s="11">
        <v>0</v>
      </c>
      <c r="N2" s="12">
        <v>0</v>
      </c>
      <c r="O2" s="11">
        <v>427.06286999999946</v>
      </c>
      <c r="P2" s="12">
        <v>854.12573999999893</v>
      </c>
      <c r="Q2" s="11">
        <v>57.750198999999995</v>
      </c>
      <c r="R2" s="12">
        <v>115.50039799999999</v>
      </c>
      <c r="S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648.22525699999949</v>
      </c>
      <c r="T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1237.371987999999</v>
      </c>
    </row>
    <row r="3" spans="1:20" x14ac:dyDescent="0.35">
      <c r="A3" s="2">
        <v>1</v>
      </c>
      <c r="B3" s="2">
        <v>1</v>
      </c>
      <c r="C3" s="2">
        <v>15</v>
      </c>
      <c r="D3" s="2" t="s">
        <v>2</v>
      </c>
      <c r="E3" s="11">
        <v>0</v>
      </c>
      <c r="F3" s="12">
        <v>0</v>
      </c>
      <c r="G3" s="11">
        <v>0</v>
      </c>
      <c r="H3" s="12">
        <v>0</v>
      </c>
      <c r="I3" s="11">
        <v>19.829141000000007</v>
      </c>
      <c r="J3" s="12">
        <v>69.678795000000008</v>
      </c>
      <c r="K3" s="11">
        <v>26.723892999999997</v>
      </c>
      <c r="L3" s="12">
        <v>53.447786000000008</v>
      </c>
      <c r="M3" s="11">
        <v>0</v>
      </c>
      <c r="N3" s="12">
        <v>0</v>
      </c>
      <c r="O3" s="11">
        <v>155.22918099999993</v>
      </c>
      <c r="P3" s="12">
        <v>310.36741199999983</v>
      </c>
      <c r="Q3" s="11">
        <v>12.619956999999996</v>
      </c>
      <c r="R3" s="12">
        <v>25.239913999999992</v>
      </c>
      <c r="S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214.40217199999992</v>
      </c>
      <c r="T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433.49399299999982</v>
      </c>
    </row>
    <row r="4" spans="1:20" x14ac:dyDescent="0.35">
      <c r="A4" s="2">
        <v>1</v>
      </c>
      <c r="B4" s="2">
        <v>3</v>
      </c>
      <c r="C4" s="2">
        <v>21</v>
      </c>
      <c r="D4" s="2" t="s">
        <v>11</v>
      </c>
      <c r="E4" s="11">
        <v>0</v>
      </c>
      <c r="F4" s="12">
        <v>0</v>
      </c>
      <c r="G4" s="11">
        <v>0</v>
      </c>
      <c r="H4" s="12">
        <v>0</v>
      </c>
      <c r="I4" s="11">
        <v>15.963339000000005</v>
      </c>
      <c r="J4" s="12">
        <v>51.69292100000002</v>
      </c>
      <c r="K4" s="11">
        <v>43.974098999999931</v>
      </c>
      <c r="L4" s="12">
        <v>89.703284999999923</v>
      </c>
      <c r="M4" s="11">
        <v>0</v>
      </c>
      <c r="N4" s="12">
        <v>0</v>
      </c>
      <c r="O4" s="11">
        <v>188.06355099999985</v>
      </c>
      <c r="P4" s="12">
        <v>376.38310199999967</v>
      </c>
      <c r="Q4" s="11">
        <v>11.683780000000002</v>
      </c>
      <c r="R4" s="12">
        <v>23.367560000000005</v>
      </c>
      <c r="S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259.68476899999979</v>
      </c>
      <c r="T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517.77930799999967</v>
      </c>
    </row>
    <row r="5" spans="1:20" x14ac:dyDescent="0.35">
      <c r="A5" s="2">
        <v>1</v>
      </c>
      <c r="B5" s="2">
        <v>1</v>
      </c>
      <c r="C5" s="2">
        <v>27</v>
      </c>
      <c r="D5" s="2" t="s">
        <v>3</v>
      </c>
      <c r="E5" s="11">
        <v>0</v>
      </c>
      <c r="F5" s="12">
        <v>0</v>
      </c>
      <c r="G5" s="11">
        <v>0</v>
      </c>
      <c r="H5" s="12">
        <v>0</v>
      </c>
      <c r="I5" s="11">
        <v>34.385639999999995</v>
      </c>
      <c r="J5" s="12">
        <v>120.73108399999995</v>
      </c>
      <c r="K5" s="11">
        <v>47.643634999999989</v>
      </c>
      <c r="L5" s="12">
        <v>131.99350799999991</v>
      </c>
      <c r="M5" s="11">
        <v>0</v>
      </c>
      <c r="N5" s="12">
        <v>0</v>
      </c>
      <c r="O5" s="11">
        <v>228.349906</v>
      </c>
      <c r="P5" s="12">
        <v>456.58293399999997</v>
      </c>
      <c r="Q5" s="11">
        <v>14.175264</v>
      </c>
      <c r="R5" s="12">
        <v>28.350528000000001</v>
      </c>
      <c r="S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324.55444500000004</v>
      </c>
      <c r="T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709.30752599999983</v>
      </c>
    </row>
    <row r="6" spans="1:20" x14ac:dyDescent="0.35">
      <c r="A6" s="2">
        <v>1</v>
      </c>
      <c r="B6" s="2">
        <v>1</v>
      </c>
      <c r="C6" s="2">
        <v>28</v>
      </c>
      <c r="D6" s="2" t="s">
        <v>4</v>
      </c>
      <c r="E6" s="11">
        <v>0</v>
      </c>
      <c r="F6" s="12">
        <v>0</v>
      </c>
      <c r="G6" s="11">
        <v>0</v>
      </c>
      <c r="H6" s="12">
        <v>0</v>
      </c>
      <c r="I6" s="11">
        <v>78.555341999999982</v>
      </c>
      <c r="J6" s="12">
        <v>215.96804399999996</v>
      </c>
      <c r="K6" s="11">
        <v>85.403142999999872</v>
      </c>
      <c r="L6" s="12">
        <v>170.97376399999999</v>
      </c>
      <c r="M6" s="11">
        <v>0</v>
      </c>
      <c r="N6" s="12">
        <v>0</v>
      </c>
      <c r="O6" s="11">
        <v>126.31596499999984</v>
      </c>
      <c r="P6" s="12">
        <v>252.92541299999971</v>
      </c>
      <c r="Q6" s="11">
        <v>5.5367949999999997</v>
      </c>
      <c r="R6" s="12">
        <v>11.073589999999999</v>
      </c>
      <c r="S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295.81124499999964</v>
      </c>
      <c r="T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639.86722099999963</v>
      </c>
    </row>
    <row r="7" spans="1:20" x14ac:dyDescent="0.35">
      <c r="A7" s="2">
        <v>1</v>
      </c>
      <c r="B7" s="2">
        <v>1</v>
      </c>
      <c r="C7" s="2">
        <v>37</v>
      </c>
      <c r="D7" s="2" t="s">
        <v>5</v>
      </c>
      <c r="E7" s="11">
        <v>0</v>
      </c>
      <c r="F7" s="12">
        <v>0</v>
      </c>
      <c r="G7" s="11">
        <v>0</v>
      </c>
      <c r="H7" s="12">
        <v>0</v>
      </c>
      <c r="I7" s="11">
        <v>42.057579999999994</v>
      </c>
      <c r="J7" s="12">
        <v>95.902445999999998</v>
      </c>
      <c r="K7" s="11">
        <v>41.857055000000031</v>
      </c>
      <c r="L7" s="12">
        <v>83.714110000000034</v>
      </c>
      <c r="M7" s="11">
        <v>0</v>
      </c>
      <c r="N7" s="12">
        <v>0</v>
      </c>
      <c r="O7" s="11">
        <v>247.38452399999991</v>
      </c>
      <c r="P7" s="12">
        <v>494.56404799999984</v>
      </c>
      <c r="Q7" s="11">
        <v>32.007783999999994</v>
      </c>
      <c r="R7" s="12">
        <v>64.015567999999988</v>
      </c>
      <c r="S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363.30694299999993</v>
      </c>
      <c r="T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674.1806039999999</v>
      </c>
    </row>
    <row r="8" spans="1:20" x14ac:dyDescent="0.35">
      <c r="A8" s="2">
        <v>1</v>
      </c>
      <c r="B8" s="2">
        <v>2</v>
      </c>
      <c r="C8" s="2">
        <v>46</v>
      </c>
      <c r="D8" s="2" t="s">
        <v>9</v>
      </c>
      <c r="E8" s="11">
        <v>0</v>
      </c>
      <c r="F8" s="12">
        <v>0</v>
      </c>
      <c r="G8" s="11">
        <v>0</v>
      </c>
      <c r="H8" s="12">
        <v>0</v>
      </c>
      <c r="I8" s="11">
        <v>40.722059000000009</v>
      </c>
      <c r="J8" s="12">
        <v>109.66187400000004</v>
      </c>
      <c r="K8" s="11">
        <v>79.411284000000094</v>
      </c>
      <c r="L8" s="12">
        <v>158.74023600000021</v>
      </c>
      <c r="M8" s="11">
        <v>0</v>
      </c>
      <c r="N8" s="12">
        <v>0</v>
      </c>
      <c r="O8" s="11">
        <v>306.611222</v>
      </c>
      <c r="P8" s="12">
        <v>613.34586900000011</v>
      </c>
      <c r="Q8" s="11">
        <v>20.469420000000007</v>
      </c>
      <c r="R8" s="12">
        <v>40.938840000000013</v>
      </c>
      <c r="S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447.21398500000009</v>
      </c>
      <c r="T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881.74797900000033</v>
      </c>
    </row>
    <row r="9" spans="1:20" x14ac:dyDescent="0.35">
      <c r="A9" s="2">
        <v>1</v>
      </c>
      <c r="B9" s="2">
        <v>3</v>
      </c>
      <c r="C9" s="2">
        <v>48</v>
      </c>
      <c r="D9" s="2" t="s">
        <v>12</v>
      </c>
      <c r="E9" s="11">
        <v>0</v>
      </c>
      <c r="F9" s="12">
        <v>0</v>
      </c>
      <c r="G9" s="11">
        <v>0</v>
      </c>
      <c r="H9" s="12">
        <v>0</v>
      </c>
      <c r="I9" s="11">
        <v>51.940712000000005</v>
      </c>
      <c r="J9" s="12">
        <v>103.88142399999995</v>
      </c>
      <c r="K9" s="11">
        <v>39.855512999999995</v>
      </c>
      <c r="L9" s="12">
        <v>79.672646999999984</v>
      </c>
      <c r="M9" s="11">
        <v>0</v>
      </c>
      <c r="N9" s="12">
        <v>0</v>
      </c>
      <c r="O9" s="11">
        <v>164.13643999999985</v>
      </c>
      <c r="P9" s="12">
        <v>328.27287999999976</v>
      </c>
      <c r="Q9" s="11">
        <v>25.295138999999999</v>
      </c>
      <c r="R9" s="12">
        <v>50.590277999999998</v>
      </c>
      <c r="S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281.22780399999982</v>
      </c>
      <c r="T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511.82695099999967</v>
      </c>
    </row>
    <row r="10" spans="1:20" x14ac:dyDescent="0.35">
      <c r="A10" s="2">
        <v>1</v>
      </c>
      <c r="B10" s="2">
        <v>3</v>
      </c>
      <c r="C10" s="2">
        <v>58</v>
      </c>
      <c r="D10" s="2" t="s">
        <v>13</v>
      </c>
      <c r="E10" s="11">
        <v>0</v>
      </c>
      <c r="F10" s="12">
        <v>0</v>
      </c>
      <c r="G10" s="11">
        <v>0</v>
      </c>
      <c r="H10" s="12">
        <v>0</v>
      </c>
      <c r="I10" s="11">
        <v>67.647892000000041</v>
      </c>
      <c r="J10" s="12">
        <v>221.8386620000002</v>
      </c>
      <c r="K10" s="11">
        <v>91.105087999999952</v>
      </c>
      <c r="L10" s="12">
        <v>182.21017600000008</v>
      </c>
      <c r="M10" s="11">
        <v>0</v>
      </c>
      <c r="N10" s="12">
        <v>0</v>
      </c>
      <c r="O10" s="11">
        <v>384.73242300000032</v>
      </c>
      <c r="P10" s="12">
        <v>770.00206500000081</v>
      </c>
      <c r="Q10" s="11">
        <v>31.152503999999993</v>
      </c>
      <c r="R10" s="12">
        <v>62.305007999999987</v>
      </c>
      <c r="S1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574.63790700000038</v>
      </c>
      <c r="T1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1174.0509030000012</v>
      </c>
    </row>
    <row r="11" spans="1:20" x14ac:dyDescent="0.35">
      <c r="A11" s="2">
        <v>1</v>
      </c>
      <c r="B11" s="2">
        <v>2</v>
      </c>
      <c r="C11" s="2">
        <v>66</v>
      </c>
      <c r="D11" s="2" t="s">
        <v>10</v>
      </c>
      <c r="E11" s="11">
        <v>7.5007330000000003</v>
      </c>
      <c r="F11" s="12">
        <v>30.002931999999994</v>
      </c>
      <c r="G11" s="11">
        <v>0</v>
      </c>
      <c r="H11" s="12">
        <v>0</v>
      </c>
      <c r="I11" s="11">
        <v>59.974945999999989</v>
      </c>
      <c r="J11" s="12">
        <v>121.14042800000011</v>
      </c>
      <c r="K11" s="11">
        <v>92.562031000000005</v>
      </c>
      <c r="L11" s="12">
        <v>185.52641599999993</v>
      </c>
      <c r="M11" s="11">
        <v>0</v>
      </c>
      <c r="N11" s="12">
        <v>0</v>
      </c>
      <c r="O11" s="11">
        <v>417.69955200000049</v>
      </c>
      <c r="P11" s="12">
        <v>835.43797400000108</v>
      </c>
      <c r="Q11" s="11">
        <v>29.174415999999994</v>
      </c>
      <c r="R11" s="12">
        <v>58.348831999999987</v>
      </c>
      <c r="S1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606.91167800000051</v>
      </c>
      <c r="T1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1172.107750000001</v>
      </c>
    </row>
    <row r="12" spans="1:20" x14ac:dyDescent="0.35">
      <c r="A12" s="2">
        <v>1</v>
      </c>
      <c r="B12" s="2">
        <v>1</v>
      </c>
      <c r="C12" s="2">
        <v>70</v>
      </c>
      <c r="D12" s="2" t="s">
        <v>6</v>
      </c>
      <c r="E12" s="11">
        <v>0</v>
      </c>
      <c r="F12" s="12">
        <v>0</v>
      </c>
      <c r="G12" s="11">
        <v>0</v>
      </c>
      <c r="H12" s="12">
        <v>0</v>
      </c>
      <c r="I12" s="11">
        <v>39.907231000000024</v>
      </c>
      <c r="J12" s="12">
        <v>141.62355099999999</v>
      </c>
      <c r="K12" s="11">
        <v>21.042999999999996</v>
      </c>
      <c r="L12" s="12">
        <v>56.515861999999998</v>
      </c>
      <c r="M12" s="11">
        <v>0</v>
      </c>
      <c r="N12" s="12">
        <v>0</v>
      </c>
      <c r="O12" s="11">
        <v>279.49960800000008</v>
      </c>
      <c r="P12" s="12">
        <v>560.47711100000004</v>
      </c>
      <c r="Q12" s="11">
        <v>19.763078000000004</v>
      </c>
      <c r="R12" s="12">
        <v>39.242156000000008</v>
      </c>
      <c r="S1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360.21291700000012</v>
      </c>
      <c r="T1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758.61652400000003</v>
      </c>
    </row>
    <row r="13" spans="1:20" x14ac:dyDescent="0.35">
      <c r="A13" s="2">
        <v>1</v>
      </c>
      <c r="B13" s="2">
        <v>1</v>
      </c>
      <c r="C13" s="2">
        <v>72</v>
      </c>
      <c r="D13" s="2" t="s">
        <v>7</v>
      </c>
      <c r="E13" s="11">
        <v>0</v>
      </c>
      <c r="F13" s="12">
        <v>0</v>
      </c>
      <c r="G13" s="11">
        <v>0</v>
      </c>
      <c r="H13" s="12">
        <v>0</v>
      </c>
      <c r="I13" s="11">
        <v>21.144082000000008</v>
      </c>
      <c r="J13" s="12">
        <v>76.804304000000016</v>
      </c>
      <c r="K13" s="11">
        <v>10.040084999999999</v>
      </c>
      <c r="L13" s="12">
        <v>20.080169999999999</v>
      </c>
      <c r="M13" s="11">
        <v>0</v>
      </c>
      <c r="N13" s="12">
        <v>0</v>
      </c>
      <c r="O13" s="11">
        <v>280.24085800000029</v>
      </c>
      <c r="P13" s="12">
        <v>561.09609400000045</v>
      </c>
      <c r="Q13" s="11">
        <v>11.827030999999998</v>
      </c>
      <c r="R13" s="12">
        <v>23.654061999999996</v>
      </c>
      <c r="S1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323.25205600000027</v>
      </c>
      <c r="T1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657.9805680000004</v>
      </c>
    </row>
    <row r="14" spans="1:20" x14ac:dyDescent="0.35">
      <c r="A14" s="2">
        <v>1</v>
      </c>
      <c r="B14" s="2">
        <v>3</v>
      </c>
      <c r="C14" s="2">
        <v>89</v>
      </c>
      <c r="D14" s="2" t="s">
        <v>14</v>
      </c>
      <c r="E14" s="11">
        <v>0</v>
      </c>
      <c r="F14" s="12">
        <v>0</v>
      </c>
      <c r="G14" s="11">
        <v>0</v>
      </c>
      <c r="H14" s="12">
        <v>0</v>
      </c>
      <c r="I14" s="11">
        <v>22.706271000000001</v>
      </c>
      <c r="J14" s="12">
        <v>62.605785000000012</v>
      </c>
      <c r="K14" s="11">
        <v>30.156797999999998</v>
      </c>
      <c r="L14" s="12">
        <v>60.313595999999997</v>
      </c>
      <c r="M14" s="11">
        <v>0</v>
      </c>
      <c r="N14" s="12">
        <v>0</v>
      </c>
      <c r="O14" s="11">
        <v>123.26786300000003</v>
      </c>
      <c r="P14" s="12">
        <v>246.53572600000004</v>
      </c>
      <c r="Q14" s="11">
        <v>22.239227</v>
      </c>
      <c r="R14" s="12">
        <v>44.478453999999999</v>
      </c>
      <c r="S1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198.37015900000003</v>
      </c>
      <c r="T1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369.45510700000005</v>
      </c>
    </row>
    <row r="15" spans="1:20" x14ac:dyDescent="0.35">
      <c r="A15" s="2">
        <v>1</v>
      </c>
      <c r="B15" s="2">
        <v>3</v>
      </c>
      <c r="C15" s="2">
        <v>94</v>
      </c>
      <c r="D15" s="2" t="s">
        <v>15</v>
      </c>
      <c r="E15" s="11">
        <v>0</v>
      </c>
      <c r="F15" s="12">
        <v>0</v>
      </c>
      <c r="G15" s="11">
        <v>0</v>
      </c>
      <c r="H15" s="12">
        <v>0</v>
      </c>
      <c r="I15" s="11">
        <v>26.422261000000002</v>
      </c>
      <c r="J15" s="12">
        <v>105.68904400000004</v>
      </c>
      <c r="K15" s="11">
        <v>64.061807999999999</v>
      </c>
      <c r="L15" s="12">
        <v>128.12361599999991</v>
      </c>
      <c r="M15" s="11">
        <v>0</v>
      </c>
      <c r="N15" s="12">
        <v>0</v>
      </c>
      <c r="O15" s="11">
        <v>202.28285099999997</v>
      </c>
      <c r="P15" s="12">
        <v>404.44570200000004</v>
      </c>
      <c r="Q15" s="11">
        <v>23.860653000000003</v>
      </c>
      <c r="R15" s="12">
        <v>47.721306000000006</v>
      </c>
      <c r="S1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316.62757299999998</v>
      </c>
      <c r="T1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638.25836200000003</v>
      </c>
    </row>
    <row r="16" spans="1:20" x14ac:dyDescent="0.35">
      <c r="A16" s="2">
        <v>2</v>
      </c>
      <c r="B16" s="2">
        <v>1</v>
      </c>
      <c r="C16" s="2">
        <v>7</v>
      </c>
      <c r="D16" s="2" t="s">
        <v>16</v>
      </c>
      <c r="E16" s="11">
        <v>0</v>
      </c>
      <c r="F16" s="12">
        <v>0</v>
      </c>
      <c r="G16" s="11">
        <v>0</v>
      </c>
      <c r="H16" s="12">
        <v>0</v>
      </c>
      <c r="I16" s="11">
        <v>71.818610000000035</v>
      </c>
      <c r="J16" s="12">
        <v>201.65316500000012</v>
      </c>
      <c r="K16" s="11">
        <v>120.25527800000013</v>
      </c>
      <c r="L16" s="12">
        <v>245.03310200000001</v>
      </c>
      <c r="M16" s="11">
        <v>0</v>
      </c>
      <c r="N16" s="12">
        <v>0</v>
      </c>
      <c r="O16" s="11">
        <v>646.07481200000086</v>
      </c>
      <c r="P16" s="12">
        <v>1301.7746390000002</v>
      </c>
      <c r="Q16" s="11">
        <v>54.399713000000013</v>
      </c>
      <c r="R16" s="12">
        <v>108.79942600000003</v>
      </c>
      <c r="S1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892.54841300000112</v>
      </c>
      <c r="T1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1748.4609060000003</v>
      </c>
    </row>
    <row r="17" spans="1:20" x14ac:dyDescent="0.35">
      <c r="A17" s="2">
        <v>2</v>
      </c>
      <c r="B17" s="2">
        <v>2</v>
      </c>
      <c r="C17" s="2">
        <v>16</v>
      </c>
      <c r="D17" s="2" t="s">
        <v>18</v>
      </c>
      <c r="E17" s="11">
        <v>0</v>
      </c>
      <c r="F17" s="12">
        <v>0</v>
      </c>
      <c r="G17" s="11">
        <v>0</v>
      </c>
      <c r="H17" s="12">
        <v>0</v>
      </c>
      <c r="I17" s="11">
        <v>48.405461999999993</v>
      </c>
      <c r="J17" s="12">
        <v>136.2769490000002</v>
      </c>
      <c r="K17" s="11">
        <v>77.163414000000003</v>
      </c>
      <c r="L17" s="12">
        <v>195.99949499999994</v>
      </c>
      <c r="M17" s="11">
        <v>0</v>
      </c>
      <c r="N17" s="12">
        <v>0</v>
      </c>
      <c r="O17" s="11">
        <v>293.91173699999968</v>
      </c>
      <c r="P17" s="12">
        <v>598.46209299999941</v>
      </c>
      <c r="Q17" s="11">
        <v>9.5912660000000027</v>
      </c>
      <c r="R17" s="12">
        <v>18.857202000000012</v>
      </c>
      <c r="S1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429.07187899999968</v>
      </c>
      <c r="T1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930.7385369999995</v>
      </c>
    </row>
    <row r="18" spans="1:20" x14ac:dyDescent="0.35">
      <c r="A18" s="2">
        <v>2</v>
      </c>
      <c r="B18" s="2">
        <v>2</v>
      </c>
      <c r="C18" s="2">
        <v>25</v>
      </c>
      <c r="D18" s="2" t="s">
        <v>19</v>
      </c>
      <c r="E18" s="11">
        <v>0</v>
      </c>
      <c r="F18" s="12">
        <v>0</v>
      </c>
      <c r="G18" s="11">
        <v>0</v>
      </c>
      <c r="H18" s="12">
        <v>0</v>
      </c>
      <c r="I18" s="11">
        <v>78.379742000000036</v>
      </c>
      <c r="J18" s="12">
        <v>273.11219199999999</v>
      </c>
      <c r="K18" s="11">
        <v>77.931011000000041</v>
      </c>
      <c r="L18" s="12">
        <v>175.70489999999992</v>
      </c>
      <c r="M18" s="11">
        <v>0</v>
      </c>
      <c r="N18" s="12">
        <v>0</v>
      </c>
      <c r="O18" s="11">
        <v>572.90011699999752</v>
      </c>
      <c r="P18" s="12">
        <v>1160.0086809999943</v>
      </c>
      <c r="Q18" s="11">
        <v>40.294615</v>
      </c>
      <c r="R18" s="12">
        <v>80.399230000000003</v>
      </c>
      <c r="S1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769.50548499999763</v>
      </c>
      <c r="T1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1608.8257729999941</v>
      </c>
    </row>
    <row r="19" spans="1:20" x14ac:dyDescent="0.35">
      <c r="A19" s="2">
        <v>2</v>
      </c>
      <c r="B19" s="2">
        <v>3</v>
      </c>
      <c r="C19" s="2">
        <v>40</v>
      </c>
      <c r="D19" s="2" t="s">
        <v>21</v>
      </c>
      <c r="E19" s="11">
        <v>4.1787279999999987</v>
      </c>
      <c r="F19" s="12">
        <v>16.714912000000002</v>
      </c>
      <c r="G19" s="11">
        <v>0</v>
      </c>
      <c r="H19" s="12">
        <v>0</v>
      </c>
      <c r="I19" s="11">
        <v>35.749184</v>
      </c>
      <c r="J19" s="12">
        <v>72.232427999999985</v>
      </c>
      <c r="K19" s="11">
        <v>56.695431000000056</v>
      </c>
      <c r="L19" s="12">
        <v>113.39086200000011</v>
      </c>
      <c r="M19" s="11">
        <v>0</v>
      </c>
      <c r="N19" s="12">
        <v>0</v>
      </c>
      <c r="O19" s="11">
        <v>355.83248599999985</v>
      </c>
      <c r="P19" s="12">
        <v>711.52268599999968</v>
      </c>
      <c r="Q19" s="11">
        <v>14.669046000000002</v>
      </c>
      <c r="R19" s="12">
        <v>29.338092000000003</v>
      </c>
      <c r="S1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467.12487499999986</v>
      </c>
      <c r="T1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913.8608879999997</v>
      </c>
    </row>
    <row r="20" spans="1:20" x14ac:dyDescent="0.35">
      <c r="A20" s="2">
        <v>2</v>
      </c>
      <c r="B20" s="2">
        <v>3</v>
      </c>
      <c r="C20" s="2">
        <v>52</v>
      </c>
      <c r="D20" s="2" t="s">
        <v>22</v>
      </c>
      <c r="E20" s="11">
        <v>0</v>
      </c>
      <c r="F20" s="12">
        <v>0</v>
      </c>
      <c r="G20" s="11">
        <v>0</v>
      </c>
      <c r="H20" s="12">
        <v>0</v>
      </c>
      <c r="I20" s="11">
        <v>37.147375999999959</v>
      </c>
      <c r="J20" s="12">
        <v>124.68175199999997</v>
      </c>
      <c r="K20" s="11">
        <v>56.491885999999987</v>
      </c>
      <c r="L20" s="12">
        <v>112.983772</v>
      </c>
      <c r="M20" s="11">
        <v>0</v>
      </c>
      <c r="N20" s="12">
        <v>0</v>
      </c>
      <c r="O20" s="11">
        <v>234.58682799999983</v>
      </c>
      <c r="P20" s="12">
        <v>469.17365599999965</v>
      </c>
      <c r="Q20" s="11">
        <v>12.731719999999999</v>
      </c>
      <c r="R20" s="12">
        <v>25.463439999999999</v>
      </c>
      <c r="S2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340.95780999999977</v>
      </c>
      <c r="T2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706.8391799999996</v>
      </c>
    </row>
    <row r="21" spans="1:20" x14ac:dyDescent="0.35">
      <c r="A21" s="2">
        <v>2</v>
      </c>
      <c r="B21" s="2">
        <v>3</v>
      </c>
      <c r="C21" s="2">
        <v>54</v>
      </c>
      <c r="D21" s="2" t="s">
        <v>23</v>
      </c>
      <c r="E21" s="11">
        <v>2.8578550000000003</v>
      </c>
      <c r="F21" s="12">
        <v>11.431420000000001</v>
      </c>
      <c r="G21" s="11">
        <v>0</v>
      </c>
      <c r="H21" s="12">
        <v>0</v>
      </c>
      <c r="I21" s="11">
        <v>38.706537000000033</v>
      </c>
      <c r="J21" s="12">
        <v>122.48891100000006</v>
      </c>
      <c r="K21" s="11">
        <v>95.548167999999933</v>
      </c>
      <c r="L21" s="12">
        <v>275.75894900000003</v>
      </c>
      <c r="M21" s="11">
        <v>0</v>
      </c>
      <c r="N21" s="12">
        <v>0</v>
      </c>
      <c r="O21" s="11">
        <v>599.75594400000045</v>
      </c>
      <c r="P21" s="12">
        <v>1214.7732010000013</v>
      </c>
      <c r="Q21" s="11">
        <v>25.265763999999994</v>
      </c>
      <c r="R21" s="12">
        <v>50.53152799999998</v>
      </c>
      <c r="S2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762.13426800000047</v>
      </c>
      <c r="T2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1624.4524810000014</v>
      </c>
    </row>
    <row r="22" spans="1:20" x14ac:dyDescent="0.35">
      <c r="A22" s="2">
        <v>2</v>
      </c>
      <c r="B22" s="2">
        <v>2</v>
      </c>
      <c r="C22" s="2">
        <v>69</v>
      </c>
      <c r="D22" s="2" t="s">
        <v>20</v>
      </c>
      <c r="E22" s="11">
        <v>0</v>
      </c>
      <c r="F22" s="12">
        <v>0</v>
      </c>
      <c r="G22" s="11">
        <v>0</v>
      </c>
      <c r="H22" s="12">
        <v>0</v>
      </c>
      <c r="I22" s="11">
        <v>0</v>
      </c>
      <c r="J22" s="12">
        <v>0</v>
      </c>
      <c r="K22" s="11">
        <v>59.137630999999985</v>
      </c>
      <c r="L22" s="12">
        <v>142.2056079999999</v>
      </c>
      <c r="M22" s="11">
        <v>0</v>
      </c>
      <c r="N22" s="12">
        <v>0</v>
      </c>
      <c r="O22" s="11">
        <v>200.05365099999983</v>
      </c>
      <c r="P22" s="12">
        <v>400.10730199999972</v>
      </c>
      <c r="Q22" s="11">
        <v>23.712568000000001</v>
      </c>
      <c r="R22" s="12">
        <v>47.425136000000002</v>
      </c>
      <c r="S2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282.90384999999981</v>
      </c>
      <c r="T2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542.31290999999965</v>
      </c>
    </row>
    <row r="23" spans="1:20" x14ac:dyDescent="0.35">
      <c r="A23" s="2">
        <v>2</v>
      </c>
      <c r="B23" s="2">
        <v>1</v>
      </c>
      <c r="C23" s="2">
        <v>74</v>
      </c>
      <c r="D23" s="2" t="s">
        <v>17</v>
      </c>
      <c r="E23" s="11">
        <v>13.243859000000002</v>
      </c>
      <c r="F23" s="12">
        <v>52.975436000000009</v>
      </c>
      <c r="G23" s="11">
        <v>0</v>
      </c>
      <c r="H23" s="12">
        <v>0</v>
      </c>
      <c r="I23" s="11">
        <v>85.560135999999972</v>
      </c>
      <c r="J23" s="12">
        <v>284.09382299999976</v>
      </c>
      <c r="K23" s="11">
        <v>161.43557200000015</v>
      </c>
      <c r="L23" s="12">
        <v>391.0214499999999</v>
      </c>
      <c r="M23" s="11">
        <v>0</v>
      </c>
      <c r="N23" s="12">
        <v>0</v>
      </c>
      <c r="O23" s="11">
        <v>824.72032299999887</v>
      </c>
      <c r="P23" s="12">
        <v>1683.0572499999985</v>
      </c>
      <c r="Q23" s="11">
        <v>51.301607000000004</v>
      </c>
      <c r="R23" s="12">
        <v>102.60321400000001</v>
      </c>
      <c r="S2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1136.2614969999991</v>
      </c>
      <c r="T2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2411.1479589999981</v>
      </c>
    </row>
    <row r="24" spans="1:20" x14ac:dyDescent="0.35">
      <c r="A24" s="2">
        <v>3</v>
      </c>
      <c r="B24" s="2">
        <v>3</v>
      </c>
      <c r="C24" s="2">
        <v>10</v>
      </c>
      <c r="D24" s="2" t="s">
        <v>28</v>
      </c>
      <c r="E24" s="11">
        <v>10.383635</v>
      </c>
      <c r="F24" s="12">
        <v>41.53454</v>
      </c>
      <c r="G24" s="11">
        <v>0</v>
      </c>
      <c r="H24" s="12">
        <v>0</v>
      </c>
      <c r="I24" s="11">
        <v>72.001249999999928</v>
      </c>
      <c r="J24" s="12">
        <v>264.80353400000024</v>
      </c>
      <c r="K24" s="11">
        <v>155.50269000000017</v>
      </c>
      <c r="L24" s="12">
        <v>323.62392100000045</v>
      </c>
      <c r="M24" s="11">
        <v>0</v>
      </c>
      <c r="N24" s="12">
        <v>0</v>
      </c>
      <c r="O24" s="11">
        <v>565.4059810000017</v>
      </c>
      <c r="P24" s="12">
        <v>1134.9459430000045</v>
      </c>
      <c r="Q24" s="11">
        <v>33.231378000000007</v>
      </c>
      <c r="R24" s="12">
        <v>66.422756000000007</v>
      </c>
      <c r="S2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836.52493400000185</v>
      </c>
      <c r="T2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1764.9079380000053</v>
      </c>
    </row>
    <row r="25" spans="1:20" x14ac:dyDescent="0.35">
      <c r="A25" s="2">
        <v>3</v>
      </c>
      <c r="B25" s="2">
        <v>2</v>
      </c>
      <c r="C25" s="2">
        <v>31</v>
      </c>
      <c r="D25" s="2" t="s">
        <v>26</v>
      </c>
      <c r="E25" s="11">
        <v>28.001652999999997</v>
      </c>
      <c r="F25" s="12">
        <v>112.00661200000003</v>
      </c>
      <c r="G25" s="11">
        <v>0</v>
      </c>
      <c r="H25" s="12">
        <v>0</v>
      </c>
      <c r="I25" s="11">
        <v>40.636926000000017</v>
      </c>
      <c r="J25" s="12">
        <v>102.94560499999996</v>
      </c>
      <c r="K25" s="11">
        <v>195.75829899999999</v>
      </c>
      <c r="L25" s="12">
        <v>450.19328300000041</v>
      </c>
      <c r="M25" s="11">
        <v>0</v>
      </c>
      <c r="N25" s="12">
        <v>0</v>
      </c>
      <c r="O25" s="11">
        <v>910.57756500000039</v>
      </c>
      <c r="P25" s="12">
        <v>1821.6104780000012</v>
      </c>
      <c r="Q25" s="11">
        <v>23.149093000000004</v>
      </c>
      <c r="R25" s="12">
        <v>46.298186000000008</v>
      </c>
      <c r="S2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1198.1235360000005</v>
      </c>
      <c r="T2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2486.7559780000015</v>
      </c>
    </row>
    <row r="26" spans="1:20" x14ac:dyDescent="0.35">
      <c r="A26" s="2">
        <v>3</v>
      </c>
      <c r="B26" s="2">
        <v>3</v>
      </c>
      <c r="C26" s="2">
        <v>65</v>
      </c>
      <c r="D26" s="2" t="s">
        <v>29</v>
      </c>
      <c r="E26" s="11">
        <v>15.836628999999988</v>
      </c>
      <c r="F26" s="12">
        <v>63.346515999999951</v>
      </c>
      <c r="G26" s="11">
        <v>0</v>
      </c>
      <c r="H26" s="12">
        <v>0</v>
      </c>
      <c r="I26" s="11">
        <v>85.891565000000128</v>
      </c>
      <c r="J26" s="12">
        <v>330.87948500000033</v>
      </c>
      <c r="K26" s="11">
        <v>19.377044000000009</v>
      </c>
      <c r="L26" s="12">
        <v>70.539378999999954</v>
      </c>
      <c r="M26" s="11">
        <v>0</v>
      </c>
      <c r="N26" s="12">
        <v>0</v>
      </c>
      <c r="O26" s="11">
        <v>388.62035500000081</v>
      </c>
      <c r="P26" s="12">
        <v>803.61958900000138</v>
      </c>
      <c r="Q26" s="11">
        <v>0.56691500000000006</v>
      </c>
      <c r="R26" s="12">
        <v>1.1338300000000001</v>
      </c>
      <c r="S2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510.29250800000091</v>
      </c>
      <c r="T2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1268.3849690000015</v>
      </c>
    </row>
    <row r="27" spans="1:20" x14ac:dyDescent="0.35">
      <c r="A27" s="2">
        <v>3</v>
      </c>
      <c r="B27" s="2">
        <v>1</v>
      </c>
      <c r="C27" s="2">
        <v>67</v>
      </c>
      <c r="D27" s="2" t="s">
        <v>24</v>
      </c>
      <c r="E27" s="11">
        <v>0</v>
      </c>
      <c r="F27" s="12">
        <v>0</v>
      </c>
      <c r="G27" s="11">
        <v>0</v>
      </c>
      <c r="H27" s="12">
        <v>0</v>
      </c>
      <c r="I27" s="11">
        <v>67.619995999999887</v>
      </c>
      <c r="J27" s="12">
        <v>264.74235199999998</v>
      </c>
      <c r="K27" s="11">
        <v>94.450661000000053</v>
      </c>
      <c r="L27" s="12">
        <v>265.2411570000001</v>
      </c>
      <c r="M27" s="11">
        <v>0</v>
      </c>
      <c r="N27" s="12">
        <v>0</v>
      </c>
      <c r="O27" s="11">
        <v>723.78167599999915</v>
      </c>
      <c r="P27" s="12">
        <v>1485.8596739999975</v>
      </c>
      <c r="Q27" s="11">
        <v>10.900416999999996</v>
      </c>
      <c r="R27" s="12">
        <v>21.800833999999991</v>
      </c>
      <c r="S2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896.75274999999908</v>
      </c>
      <c r="T2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2015.8431829999977</v>
      </c>
    </row>
    <row r="28" spans="1:20" x14ac:dyDescent="0.35">
      <c r="A28" s="2">
        <v>3</v>
      </c>
      <c r="B28" s="2">
        <v>1</v>
      </c>
      <c r="C28" s="2">
        <v>71</v>
      </c>
      <c r="D28" s="2" t="s">
        <v>25</v>
      </c>
      <c r="E28" s="11">
        <v>25.683266</v>
      </c>
      <c r="F28" s="12">
        <v>102.733064</v>
      </c>
      <c r="G28" s="11">
        <v>0</v>
      </c>
      <c r="H28" s="12">
        <v>0</v>
      </c>
      <c r="I28" s="11">
        <v>70.953695000000025</v>
      </c>
      <c r="J28" s="12">
        <v>193.80048500000009</v>
      </c>
      <c r="K28" s="11">
        <v>113.20769100000004</v>
      </c>
      <c r="L28" s="12">
        <v>226.41538200000025</v>
      </c>
      <c r="M28" s="11">
        <v>0</v>
      </c>
      <c r="N28" s="12">
        <v>0</v>
      </c>
      <c r="O28" s="11">
        <v>519.22326599999985</v>
      </c>
      <c r="P28" s="12">
        <v>1038.3917279999996</v>
      </c>
      <c r="Q28" s="11">
        <v>28.106296</v>
      </c>
      <c r="R28" s="12">
        <v>56.212592000000008</v>
      </c>
      <c r="S2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757.17421400000001</v>
      </c>
      <c r="T2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1561.340659</v>
      </c>
    </row>
    <row r="29" spans="1:20" x14ac:dyDescent="0.35">
      <c r="A29" s="2">
        <v>3</v>
      </c>
      <c r="B29" s="2">
        <v>2</v>
      </c>
      <c r="C29" s="2">
        <v>82</v>
      </c>
      <c r="D29" s="2" t="s">
        <v>27</v>
      </c>
      <c r="E29" s="11">
        <v>20.180215</v>
      </c>
      <c r="F29" s="12">
        <v>80.720860000000016</v>
      </c>
      <c r="G29" s="11">
        <v>0</v>
      </c>
      <c r="H29" s="12">
        <v>0</v>
      </c>
      <c r="I29" s="11">
        <v>114.256366</v>
      </c>
      <c r="J29" s="12">
        <v>253.82375700000011</v>
      </c>
      <c r="K29" s="11">
        <v>142.16437199999987</v>
      </c>
      <c r="L29" s="12">
        <v>326.88553400000029</v>
      </c>
      <c r="M29" s="11">
        <v>0</v>
      </c>
      <c r="N29" s="12">
        <v>0</v>
      </c>
      <c r="O29" s="11">
        <v>1201.7553300000059</v>
      </c>
      <c r="P29" s="12">
        <v>2408.93912000001</v>
      </c>
      <c r="Q29" s="11">
        <v>15.697113999999997</v>
      </c>
      <c r="R29" s="12">
        <v>30.531227999999999</v>
      </c>
      <c r="S2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1494.0533970000058</v>
      </c>
      <c r="T2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3070.3692710000105</v>
      </c>
    </row>
    <row r="30" spans="1:20" x14ac:dyDescent="0.35">
      <c r="A30" s="2">
        <v>4</v>
      </c>
      <c r="B30" s="2">
        <v>1</v>
      </c>
      <c r="C30" s="2">
        <v>33</v>
      </c>
      <c r="D30" s="2" t="s">
        <v>30</v>
      </c>
      <c r="E30" s="11">
        <v>0</v>
      </c>
      <c r="F30" s="12">
        <v>0</v>
      </c>
      <c r="G30" s="11">
        <v>0</v>
      </c>
      <c r="H30" s="12">
        <v>0</v>
      </c>
      <c r="I30" s="11">
        <v>82.962154000000027</v>
      </c>
      <c r="J30" s="12">
        <v>228.82237499999979</v>
      </c>
      <c r="K30" s="11">
        <v>154.41012500000014</v>
      </c>
      <c r="L30" s="12">
        <v>317.41410699999977</v>
      </c>
      <c r="M30" s="11">
        <v>0</v>
      </c>
      <c r="N30" s="12">
        <v>0</v>
      </c>
      <c r="O30" s="11">
        <v>477.80464099999978</v>
      </c>
      <c r="P30" s="12">
        <v>965.38740599999949</v>
      </c>
      <c r="Q30" s="11">
        <v>10.206148000000002</v>
      </c>
      <c r="R30" s="12">
        <v>20.412296000000005</v>
      </c>
      <c r="S3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725.38306799999987</v>
      </c>
      <c r="T3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1511.6238879999992</v>
      </c>
    </row>
    <row r="31" spans="1:20" x14ac:dyDescent="0.35">
      <c r="A31" s="2">
        <v>4</v>
      </c>
      <c r="B31" s="2">
        <v>1</v>
      </c>
      <c r="C31" s="2">
        <v>42</v>
      </c>
      <c r="D31" s="2" t="s">
        <v>31</v>
      </c>
      <c r="E31" s="11">
        <v>22.998563999999998</v>
      </c>
      <c r="F31" s="12">
        <v>91.99425600000005</v>
      </c>
      <c r="G31" s="11">
        <v>0</v>
      </c>
      <c r="H31" s="12">
        <v>0</v>
      </c>
      <c r="I31" s="11">
        <v>57.259734000000002</v>
      </c>
      <c r="J31" s="12">
        <v>123.92210599999994</v>
      </c>
      <c r="K31" s="11">
        <v>168.15985799999953</v>
      </c>
      <c r="L31" s="12">
        <v>344.3369079999996</v>
      </c>
      <c r="M31" s="11">
        <v>0</v>
      </c>
      <c r="N31" s="12">
        <v>0</v>
      </c>
      <c r="O31" s="11">
        <v>634.53390099999922</v>
      </c>
      <c r="P31" s="12">
        <v>1273.7792539999987</v>
      </c>
      <c r="Q31" s="11">
        <v>46.094875000000002</v>
      </c>
      <c r="R31" s="12">
        <v>92.189750000000004</v>
      </c>
      <c r="S3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929.04693199999872</v>
      </c>
      <c r="T3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1834.0325239999984</v>
      </c>
    </row>
    <row r="32" spans="1:20" x14ac:dyDescent="0.35">
      <c r="A32" s="2">
        <v>4</v>
      </c>
      <c r="B32" s="2">
        <v>3</v>
      </c>
      <c r="C32" s="2">
        <v>51</v>
      </c>
      <c r="D32" s="2" t="s">
        <v>34</v>
      </c>
      <c r="E32" s="11">
        <v>59.815032999999985</v>
      </c>
      <c r="F32" s="12">
        <v>240.74510999999993</v>
      </c>
      <c r="G32" s="11">
        <v>0</v>
      </c>
      <c r="H32" s="12">
        <v>0</v>
      </c>
      <c r="I32" s="11">
        <v>103.68384599999996</v>
      </c>
      <c r="J32" s="12">
        <v>320.69064499999979</v>
      </c>
      <c r="K32" s="11">
        <v>167.44284499999995</v>
      </c>
      <c r="L32" s="12">
        <v>350.49353299999973</v>
      </c>
      <c r="M32" s="11">
        <v>0</v>
      </c>
      <c r="N32" s="12">
        <v>0</v>
      </c>
      <c r="O32" s="11">
        <v>1528.1406460000028</v>
      </c>
      <c r="P32" s="12">
        <v>3061.2368730000076</v>
      </c>
      <c r="Q32" s="11">
        <v>18.715233000000001</v>
      </c>
      <c r="R32" s="12">
        <v>35.732182000000009</v>
      </c>
      <c r="S3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1877.7976030000027</v>
      </c>
      <c r="T3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3973.1661610000069</v>
      </c>
    </row>
    <row r="33" spans="1:20" x14ac:dyDescent="0.35">
      <c r="A33" s="2">
        <v>4</v>
      </c>
      <c r="B33" s="2">
        <v>2</v>
      </c>
      <c r="C33" s="2">
        <v>64</v>
      </c>
      <c r="D33" s="2" t="s">
        <v>32</v>
      </c>
      <c r="E33" s="11">
        <v>26.225896000000002</v>
      </c>
      <c r="F33" s="12">
        <v>104.90358400000002</v>
      </c>
      <c r="G33" s="11">
        <v>0</v>
      </c>
      <c r="H33" s="12">
        <v>0</v>
      </c>
      <c r="I33" s="11">
        <v>98.682770999999974</v>
      </c>
      <c r="J33" s="12">
        <v>325.63799500000044</v>
      </c>
      <c r="K33" s="11">
        <v>131.43578199999985</v>
      </c>
      <c r="L33" s="12">
        <v>283.68110200000001</v>
      </c>
      <c r="M33" s="11">
        <v>0</v>
      </c>
      <c r="N33" s="12">
        <v>0</v>
      </c>
      <c r="O33" s="11">
        <v>815.05571399999656</v>
      </c>
      <c r="P33" s="12">
        <v>1670.0261279999972</v>
      </c>
      <c r="Q33" s="11">
        <v>21.200267</v>
      </c>
      <c r="R33" s="12">
        <v>42.400534</v>
      </c>
      <c r="S3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1092.6004299999963</v>
      </c>
      <c r="T3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2384.2488089999979</v>
      </c>
    </row>
    <row r="34" spans="1:20" x14ac:dyDescent="0.35">
      <c r="A34" s="2">
        <v>4</v>
      </c>
      <c r="B34" s="2">
        <v>3</v>
      </c>
      <c r="C34" s="2">
        <v>96</v>
      </c>
      <c r="D34" s="2" t="s">
        <v>35</v>
      </c>
      <c r="E34" s="11">
        <v>32.247027999999986</v>
      </c>
      <c r="F34" s="12">
        <v>128.98811199999997</v>
      </c>
      <c r="G34" s="11">
        <v>0</v>
      </c>
      <c r="H34" s="12">
        <v>0</v>
      </c>
      <c r="I34" s="11">
        <v>95.08944699999995</v>
      </c>
      <c r="J34" s="12">
        <v>286.33755400000041</v>
      </c>
      <c r="K34" s="11">
        <v>93.126505999999978</v>
      </c>
      <c r="L34" s="12">
        <v>196.04312500000012</v>
      </c>
      <c r="M34" s="11">
        <v>0</v>
      </c>
      <c r="N34" s="12">
        <v>0</v>
      </c>
      <c r="O34" s="11">
        <v>904.89678200000117</v>
      </c>
      <c r="P34" s="12">
        <v>1824.0072010000031</v>
      </c>
      <c r="Q34" s="11">
        <v>14.967441000000004</v>
      </c>
      <c r="R34" s="12">
        <v>29.934882000000009</v>
      </c>
      <c r="S3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1140.3272040000011</v>
      </c>
      <c r="T3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2435.3759920000039</v>
      </c>
    </row>
    <row r="35" spans="1:20" x14ac:dyDescent="0.35">
      <c r="A35" s="2">
        <v>4</v>
      </c>
      <c r="B35" s="2">
        <v>2</v>
      </c>
      <c r="C35" s="2">
        <v>98</v>
      </c>
      <c r="D35" s="2" t="s">
        <v>33</v>
      </c>
      <c r="E35" s="11">
        <v>43.682780999999999</v>
      </c>
      <c r="F35" s="12">
        <v>176.96843000000001</v>
      </c>
      <c r="G35" s="11">
        <v>0</v>
      </c>
      <c r="H35" s="12">
        <v>0</v>
      </c>
      <c r="I35" s="11">
        <v>59.784142000000045</v>
      </c>
      <c r="J35" s="12">
        <v>201.11262600000023</v>
      </c>
      <c r="K35" s="11">
        <v>74.218348999999975</v>
      </c>
      <c r="L35" s="12">
        <v>187.26539499999987</v>
      </c>
      <c r="M35" s="11">
        <v>0</v>
      </c>
      <c r="N35" s="12">
        <v>0</v>
      </c>
      <c r="O35" s="11">
        <v>560.00028599999905</v>
      </c>
      <c r="P35" s="12">
        <v>1152.2254759999967</v>
      </c>
      <c r="Q35" s="11">
        <v>17.673359999999999</v>
      </c>
      <c r="R35" s="12">
        <v>35.026721000000002</v>
      </c>
      <c r="S3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755.35891799999899</v>
      </c>
      <c r="T3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1717.5719269999968</v>
      </c>
    </row>
    <row r="36" spans="1:20" x14ac:dyDescent="0.35">
      <c r="A36" s="2">
        <v>5</v>
      </c>
      <c r="B36" s="2">
        <v>2</v>
      </c>
      <c r="C36" s="2">
        <v>32</v>
      </c>
      <c r="D36" s="2" t="s">
        <v>37</v>
      </c>
      <c r="E36" s="11">
        <v>35.960434000000006</v>
      </c>
      <c r="F36" s="12">
        <v>211.04881399999994</v>
      </c>
      <c r="G36" s="11">
        <v>0</v>
      </c>
      <c r="H36" s="12">
        <v>0</v>
      </c>
      <c r="I36" s="11">
        <v>47.872132000000022</v>
      </c>
      <c r="J36" s="12">
        <v>174.60474200000007</v>
      </c>
      <c r="K36" s="11">
        <v>65.727544999999949</v>
      </c>
      <c r="L36" s="12">
        <v>211.47784099999993</v>
      </c>
      <c r="M36" s="11">
        <v>0</v>
      </c>
      <c r="N36" s="12">
        <v>0</v>
      </c>
      <c r="O36" s="11">
        <v>574.28919999999721</v>
      </c>
      <c r="P36" s="12">
        <v>1220.6683659999971</v>
      </c>
      <c r="Q36" s="11">
        <v>26.327148000000005</v>
      </c>
      <c r="R36" s="12">
        <v>52.654296000000009</v>
      </c>
      <c r="S3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750.17645899999718</v>
      </c>
      <c r="T3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1817.799762999997</v>
      </c>
    </row>
    <row r="37" spans="1:20" x14ac:dyDescent="0.35">
      <c r="A37" s="2">
        <v>5</v>
      </c>
      <c r="B37" s="2">
        <v>3</v>
      </c>
      <c r="C37" s="2">
        <v>35</v>
      </c>
      <c r="D37" s="2" t="s">
        <v>40</v>
      </c>
      <c r="E37" s="11">
        <v>0</v>
      </c>
      <c r="F37" s="12">
        <v>0</v>
      </c>
      <c r="G37" s="11">
        <v>0</v>
      </c>
      <c r="H37" s="12">
        <v>0</v>
      </c>
      <c r="I37" s="11">
        <v>43.767003999999957</v>
      </c>
      <c r="J37" s="12">
        <v>122.256564</v>
      </c>
      <c r="K37" s="11">
        <v>106.21741999999992</v>
      </c>
      <c r="L37" s="12">
        <v>212.79791699999981</v>
      </c>
      <c r="M37" s="11">
        <v>0</v>
      </c>
      <c r="N37" s="12">
        <v>0</v>
      </c>
      <c r="O37" s="11">
        <v>683.48824599999864</v>
      </c>
      <c r="P37" s="12">
        <v>1368.3303069999974</v>
      </c>
      <c r="Q37" s="11">
        <v>28.635624999999994</v>
      </c>
      <c r="R37" s="12">
        <v>57.026964999999983</v>
      </c>
      <c r="S3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862.10829499999852</v>
      </c>
      <c r="T3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1703.3847879999971</v>
      </c>
    </row>
    <row r="38" spans="1:20" x14ac:dyDescent="0.35">
      <c r="A38" s="2">
        <v>5</v>
      </c>
      <c r="B38" s="2">
        <v>2</v>
      </c>
      <c r="C38" s="2">
        <v>39</v>
      </c>
      <c r="D38" s="2" t="s">
        <v>38</v>
      </c>
      <c r="E38" s="11">
        <v>23.590312999999998</v>
      </c>
      <c r="F38" s="12">
        <v>94.361251999999951</v>
      </c>
      <c r="G38" s="11">
        <v>0</v>
      </c>
      <c r="H38" s="12">
        <v>0</v>
      </c>
      <c r="I38" s="11">
        <v>58.892556999999982</v>
      </c>
      <c r="J38" s="12">
        <v>120.02470000000004</v>
      </c>
      <c r="K38" s="11">
        <v>56.295979999999957</v>
      </c>
      <c r="L38" s="12">
        <v>114.32664799999993</v>
      </c>
      <c r="M38" s="11">
        <v>0</v>
      </c>
      <c r="N38" s="12">
        <v>0</v>
      </c>
      <c r="O38" s="11">
        <v>676.73966699999971</v>
      </c>
      <c r="P38" s="12">
        <v>1353.4801889999985</v>
      </c>
      <c r="Q38" s="11">
        <v>65.157966999999985</v>
      </c>
      <c r="R38" s="12">
        <v>126.50031900000002</v>
      </c>
      <c r="S3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880.67648399999962</v>
      </c>
      <c r="T3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1682.1927889999984</v>
      </c>
    </row>
    <row r="39" spans="1:20" x14ac:dyDescent="0.35">
      <c r="A39" s="2">
        <v>5</v>
      </c>
      <c r="B39" s="2">
        <v>2</v>
      </c>
      <c r="C39" s="2">
        <v>73</v>
      </c>
      <c r="D39" s="2" t="s">
        <v>39</v>
      </c>
      <c r="E39" s="11">
        <v>0</v>
      </c>
      <c r="F39" s="12">
        <v>0</v>
      </c>
      <c r="G39" s="11">
        <v>0</v>
      </c>
      <c r="H39" s="12">
        <v>0</v>
      </c>
      <c r="I39" s="11">
        <v>44.728387999999981</v>
      </c>
      <c r="J39" s="12">
        <v>123.11194600000003</v>
      </c>
      <c r="K39" s="11">
        <v>49.298165999999988</v>
      </c>
      <c r="L39" s="12">
        <v>100.68545900000001</v>
      </c>
      <c r="M39" s="11">
        <v>0</v>
      </c>
      <c r="N39" s="12">
        <v>0</v>
      </c>
      <c r="O39" s="11">
        <v>531.95084500000053</v>
      </c>
      <c r="P39" s="12">
        <v>1064.7230660000014</v>
      </c>
      <c r="Q39" s="11">
        <v>44.307585999999972</v>
      </c>
      <c r="R39" s="12">
        <v>88.615171999999944</v>
      </c>
      <c r="S3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670.28498500000057</v>
      </c>
      <c r="T3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1288.5204710000014</v>
      </c>
    </row>
    <row r="40" spans="1:20" x14ac:dyDescent="0.35">
      <c r="A40" s="2">
        <v>5</v>
      </c>
      <c r="B40" s="2">
        <v>3</v>
      </c>
      <c r="C40" s="2">
        <v>91</v>
      </c>
      <c r="D40" s="2" t="s">
        <v>41</v>
      </c>
      <c r="E40" s="11">
        <v>14.615097</v>
      </c>
      <c r="F40" s="12">
        <v>58.460388000000016</v>
      </c>
      <c r="G40" s="11">
        <v>0</v>
      </c>
      <c r="H40" s="12">
        <v>0</v>
      </c>
      <c r="I40" s="11">
        <v>42.080218000000002</v>
      </c>
      <c r="J40" s="12">
        <v>122.40779800000004</v>
      </c>
      <c r="K40" s="11">
        <v>25.006222999999999</v>
      </c>
      <c r="L40" s="12">
        <v>54.503143999999999</v>
      </c>
      <c r="M40" s="11">
        <v>0</v>
      </c>
      <c r="N40" s="12">
        <v>0</v>
      </c>
      <c r="O40" s="11">
        <v>370.25471099999947</v>
      </c>
      <c r="P40" s="12">
        <v>753.54198999999915</v>
      </c>
      <c r="Q40" s="11">
        <v>17.023806</v>
      </c>
      <c r="R40" s="12">
        <v>34.047612000000001</v>
      </c>
      <c r="S4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468.98005499999948</v>
      </c>
      <c r="T4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988.9133199999992</v>
      </c>
    </row>
    <row r="41" spans="1:20" x14ac:dyDescent="0.35">
      <c r="A41" s="2">
        <v>5</v>
      </c>
      <c r="B41" s="2">
        <v>1</v>
      </c>
      <c r="C41" s="2">
        <v>92</v>
      </c>
      <c r="D41" s="2" t="s">
        <v>36</v>
      </c>
      <c r="E41" s="11">
        <v>80.121036999999916</v>
      </c>
      <c r="F41" s="12">
        <v>518.80462000000023</v>
      </c>
      <c r="G41" s="11">
        <v>0</v>
      </c>
      <c r="H41" s="12">
        <v>0</v>
      </c>
      <c r="I41" s="11">
        <v>143.79080699999986</v>
      </c>
      <c r="J41" s="12">
        <v>616.06509000000005</v>
      </c>
      <c r="K41" s="11">
        <v>139.64748900000043</v>
      </c>
      <c r="L41" s="12">
        <v>424.32170699999978</v>
      </c>
      <c r="M41" s="11">
        <v>0</v>
      </c>
      <c r="N41" s="12">
        <v>0</v>
      </c>
      <c r="O41" s="11">
        <v>2034.5285199999937</v>
      </c>
      <c r="P41" s="12">
        <v>4551.9562589999678</v>
      </c>
      <c r="Q41" s="11">
        <v>54.73299200000001</v>
      </c>
      <c r="R41" s="12">
        <v>109.14838700000003</v>
      </c>
      <c r="S4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2452.8208449999943</v>
      </c>
      <c r="T4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6111.1476759999678</v>
      </c>
    </row>
    <row r="42" spans="1:20" x14ac:dyDescent="0.35">
      <c r="A42" s="2">
        <v>5</v>
      </c>
      <c r="B42" s="2">
        <v>3</v>
      </c>
      <c r="C42" s="2">
        <v>93</v>
      </c>
      <c r="D42" s="2" t="s">
        <v>42</v>
      </c>
      <c r="E42" s="11">
        <v>10.474812999999999</v>
      </c>
      <c r="F42" s="12">
        <v>41.899251999999997</v>
      </c>
      <c r="G42" s="11">
        <v>0</v>
      </c>
      <c r="H42" s="12">
        <v>0</v>
      </c>
      <c r="I42" s="11">
        <v>49.85812700000006</v>
      </c>
      <c r="J42" s="12">
        <v>101.16848500000009</v>
      </c>
      <c r="K42" s="11">
        <v>39.142372000000009</v>
      </c>
      <c r="L42" s="12">
        <v>78.284744000000046</v>
      </c>
      <c r="M42" s="11">
        <v>0</v>
      </c>
      <c r="N42" s="12">
        <v>0</v>
      </c>
      <c r="O42" s="11">
        <v>496.94888099999986</v>
      </c>
      <c r="P42" s="12">
        <v>993.89776199999983</v>
      </c>
      <c r="Q42" s="11">
        <v>53.635852999999983</v>
      </c>
      <c r="R42" s="12">
        <v>104.22970599999998</v>
      </c>
      <c r="S4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650.06004599999994</v>
      </c>
      <c r="T4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1215.250243</v>
      </c>
    </row>
    <row r="43" spans="1:20" x14ac:dyDescent="0.35">
      <c r="A43" s="2">
        <v>6</v>
      </c>
      <c r="B43" s="2">
        <v>3</v>
      </c>
      <c r="C43" s="2">
        <v>9</v>
      </c>
      <c r="D43" s="2" t="s">
        <v>46</v>
      </c>
      <c r="E43" s="11">
        <v>0</v>
      </c>
      <c r="F43" s="12">
        <v>0</v>
      </c>
      <c r="G43" s="11">
        <v>0</v>
      </c>
      <c r="H43" s="12">
        <v>0</v>
      </c>
      <c r="I43" s="11">
        <v>30.781633999999993</v>
      </c>
      <c r="J43" s="12">
        <v>67.530975999999995</v>
      </c>
      <c r="K43" s="11">
        <v>255.6561770000001</v>
      </c>
      <c r="L43" s="12">
        <v>565.68408400000033</v>
      </c>
      <c r="M43" s="11">
        <v>0</v>
      </c>
      <c r="N43" s="12">
        <v>0</v>
      </c>
      <c r="O43" s="11">
        <v>538.49175499999933</v>
      </c>
      <c r="P43" s="12">
        <v>1076.9835099999984</v>
      </c>
      <c r="Q43" s="11">
        <v>50.364356000000015</v>
      </c>
      <c r="R43" s="12">
        <v>100.06871200000002</v>
      </c>
      <c r="S4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875.29392199999938</v>
      </c>
      <c r="T4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1710.1985699999987</v>
      </c>
    </row>
    <row r="44" spans="1:20" x14ac:dyDescent="0.35">
      <c r="A44" s="2">
        <v>6</v>
      </c>
      <c r="B44" s="2">
        <v>3</v>
      </c>
      <c r="C44" s="2">
        <v>24</v>
      </c>
      <c r="D44" s="2" t="s">
        <v>47</v>
      </c>
      <c r="E44" s="11">
        <v>0</v>
      </c>
      <c r="F44" s="12">
        <v>0</v>
      </c>
      <c r="G44" s="11">
        <v>0</v>
      </c>
      <c r="H44" s="12">
        <v>0</v>
      </c>
      <c r="I44" s="11">
        <v>113.50178900000002</v>
      </c>
      <c r="J44" s="12">
        <v>332.06450100000063</v>
      </c>
      <c r="K44" s="11">
        <v>155.67683600000001</v>
      </c>
      <c r="L44" s="12">
        <v>314.73769000000004</v>
      </c>
      <c r="M44" s="11">
        <v>0</v>
      </c>
      <c r="N44" s="12">
        <v>0</v>
      </c>
      <c r="O44" s="11">
        <v>888.96446800000058</v>
      </c>
      <c r="P44" s="12">
        <v>1778.5370670000009</v>
      </c>
      <c r="Q44" s="11">
        <v>84.554910000000007</v>
      </c>
      <c r="R44" s="12">
        <v>169.10982000000001</v>
      </c>
      <c r="S4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1242.6980030000007</v>
      </c>
      <c r="T4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2425.3392580000018</v>
      </c>
    </row>
    <row r="45" spans="1:20" x14ac:dyDescent="0.35">
      <c r="A45" s="2">
        <v>6</v>
      </c>
      <c r="B45" s="2">
        <v>2</v>
      </c>
      <c r="C45" s="2">
        <v>26</v>
      </c>
      <c r="D45" s="2" t="s">
        <v>44</v>
      </c>
      <c r="E45" s="11">
        <v>52.824787000000001</v>
      </c>
      <c r="F45" s="12">
        <v>214.73085399999988</v>
      </c>
      <c r="G45" s="11">
        <v>15.128054000000002</v>
      </c>
      <c r="H45" s="12">
        <v>60.512216000000024</v>
      </c>
      <c r="I45" s="11">
        <v>61.149298000000073</v>
      </c>
      <c r="J45" s="12">
        <v>203.25623300000009</v>
      </c>
      <c r="K45" s="11">
        <v>118.46476300000012</v>
      </c>
      <c r="L45" s="12">
        <v>388.78624599999984</v>
      </c>
      <c r="M45" s="11">
        <v>0</v>
      </c>
      <c r="N45" s="12">
        <v>0</v>
      </c>
      <c r="O45" s="11">
        <v>956.81837699999915</v>
      </c>
      <c r="P45" s="12">
        <v>2067.6036230000004</v>
      </c>
      <c r="Q45" s="11">
        <v>20.004500000000004</v>
      </c>
      <c r="R45" s="12">
        <v>39.139874000000006</v>
      </c>
      <c r="S4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1224.3897789999994</v>
      </c>
      <c r="T4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2934.8891720000001</v>
      </c>
    </row>
    <row r="46" spans="1:20" x14ac:dyDescent="0.35">
      <c r="A46" s="2">
        <v>6</v>
      </c>
      <c r="B46" s="2">
        <v>2</v>
      </c>
      <c r="C46" s="2">
        <v>43</v>
      </c>
      <c r="D46" s="2" t="s">
        <v>45</v>
      </c>
      <c r="E46" s="11">
        <v>8.8689330000000002</v>
      </c>
      <c r="F46" s="12">
        <v>35.475731999999994</v>
      </c>
      <c r="G46" s="11">
        <v>0</v>
      </c>
      <c r="H46" s="12">
        <v>0</v>
      </c>
      <c r="I46" s="11">
        <v>62.625733000000068</v>
      </c>
      <c r="J46" s="12">
        <v>162.74889999999996</v>
      </c>
      <c r="K46" s="11">
        <v>111.75175400000009</v>
      </c>
      <c r="L46" s="12">
        <v>255.34869499999994</v>
      </c>
      <c r="M46" s="11">
        <v>0</v>
      </c>
      <c r="N46" s="12">
        <v>0</v>
      </c>
      <c r="O46" s="11">
        <v>977.67281700000126</v>
      </c>
      <c r="P46" s="12">
        <v>1971.292130000003</v>
      </c>
      <c r="Q46" s="11">
        <v>24.449583000000001</v>
      </c>
      <c r="R46" s="12">
        <v>48.899165999999994</v>
      </c>
      <c r="S4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1185.3688200000015</v>
      </c>
      <c r="T4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2424.8654570000031</v>
      </c>
    </row>
    <row r="47" spans="1:20" x14ac:dyDescent="0.35">
      <c r="A47" s="2">
        <v>6</v>
      </c>
      <c r="B47" s="2">
        <v>1</v>
      </c>
      <c r="C47" s="2">
        <v>78</v>
      </c>
      <c r="D47" s="2" t="s">
        <v>43</v>
      </c>
      <c r="E47" s="11">
        <v>57.86608099999998</v>
      </c>
      <c r="F47" s="12">
        <v>232.68567999999999</v>
      </c>
      <c r="G47" s="11">
        <v>0</v>
      </c>
      <c r="H47" s="12">
        <v>0</v>
      </c>
      <c r="I47" s="11">
        <v>75.932386999999977</v>
      </c>
      <c r="J47" s="12">
        <v>183.47388800000002</v>
      </c>
      <c r="K47" s="11">
        <v>219.06409899999997</v>
      </c>
      <c r="L47" s="12">
        <v>458.98644500000034</v>
      </c>
      <c r="M47" s="11">
        <v>0</v>
      </c>
      <c r="N47" s="12">
        <v>0</v>
      </c>
      <c r="O47" s="11">
        <v>1371.1330679999971</v>
      </c>
      <c r="P47" s="12">
        <v>2751.3716159999949</v>
      </c>
      <c r="Q47" s="11">
        <v>60.480447000000012</v>
      </c>
      <c r="R47" s="12">
        <v>120.10189400000004</v>
      </c>
      <c r="S4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1784.4760819999969</v>
      </c>
      <c r="T4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3626.5176289999954</v>
      </c>
    </row>
    <row r="48" spans="1:20" x14ac:dyDescent="0.35">
      <c r="A48" s="2">
        <v>7</v>
      </c>
      <c r="B48" s="2">
        <v>1</v>
      </c>
      <c r="C48" s="2">
        <v>1</v>
      </c>
      <c r="D48" s="2" t="s">
        <v>48</v>
      </c>
      <c r="E48" s="11">
        <v>16.012976999999999</v>
      </c>
      <c r="F48" s="12">
        <v>128.10381600000008</v>
      </c>
      <c r="G48" s="11">
        <v>0</v>
      </c>
      <c r="H48" s="12">
        <v>0</v>
      </c>
      <c r="I48" s="11">
        <v>17.968998000000003</v>
      </c>
      <c r="J48" s="12">
        <v>58.685496999999977</v>
      </c>
      <c r="K48" s="11">
        <v>123.41670099999982</v>
      </c>
      <c r="L48" s="12">
        <v>282.6993099999998</v>
      </c>
      <c r="M48" s="11">
        <v>0</v>
      </c>
      <c r="N48" s="12">
        <v>0</v>
      </c>
      <c r="O48" s="11">
        <v>796.6718599999997</v>
      </c>
      <c r="P48" s="12">
        <v>1620.1324939999997</v>
      </c>
      <c r="Q48" s="11">
        <v>13.475858000000004</v>
      </c>
      <c r="R48" s="12">
        <v>26.951716000000008</v>
      </c>
      <c r="S4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967.54639399999951</v>
      </c>
      <c r="T4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2089.6211169999997</v>
      </c>
    </row>
    <row r="49" spans="1:20" x14ac:dyDescent="0.35">
      <c r="A49" s="2">
        <v>7</v>
      </c>
      <c r="B49" s="2">
        <v>3</v>
      </c>
      <c r="C49" s="2">
        <v>17</v>
      </c>
      <c r="D49" s="2" t="s">
        <v>51</v>
      </c>
      <c r="E49" s="11">
        <v>0</v>
      </c>
      <c r="F49" s="12">
        <v>0</v>
      </c>
      <c r="G49" s="11">
        <v>0</v>
      </c>
      <c r="H49" s="12">
        <v>0</v>
      </c>
      <c r="I49" s="11">
        <v>31.531801999999992</v>
      </c>
      <c r="J49" s="12">
        <v>75.03077600000006</v>
      </c>
      <c r="K49" s="11">
        <v>90.411917999999986</v>
      </c>
      <c r="L49" s="12">
        <v>180.87267999999992</v>
      </c>
      <c r="M49" s="11">
        <v>0</v>
      </c>
      <c r="N49" s="12">
        <v>0</v>
      </c>
      <c r="O49" s="11">
        <v>461.33232299999963</v>
      </c>
      <c r="P49" s="12">
        <v>922.89333599999918</v>
      </c>
      <c r="Q49" s="11">
        <v>40.167944000000013</v>
      </c>
      <c r="R49" s="12">
        <v>80.319955000000036</v>
      </c>
      <c r="S4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623.44398699999965</v>
      </c>
      <c r="T4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1178.7967919999992</v>
      </c>
    </row>
    <row r="50" spans="1:20" x14ac:dyDescent="0.35">
      <c r="A50" s="2">
        <v>7</v>
      </c>
      <c r="B50" s="2">
        <v>2</v>
      </c>
      <c r="C50" s="2">
        <v>41</v>
      </c>
      <c r="D50" s="2" t="s">
        <v>50</v>
      </c>
      <c r="E50" s="11">
        <v>112.00052399999991</v>
      </c>
      <c r="F50" s="12">
        <v>660.58167199999991</v>
      </c>
      <c r="G50" s="11">
        <v>0</v>
      </c>
      <c r="H50" s="12">
        <v>0</v>
      </c>
      <c r="I50" s="11">
        <v>98.83923800000008</v>
      </c>
      <c r="J50" s="12">
        <v>395.71386399999903</v>
      </c>
      <c r="K50" s="11">
        <v>98.853542000000033</v>
      </c>
      <c r="L50" s="12">
        <v>219.08591500000026</v>
      </c>
      <c r="M50" s="11">
        <v>0</v>
      </c>
      <c r="N50" s="12">
        <v>0</v>
      </c>
      <c r="O50" s="11">
        <v>1542.1773210000022</v>
      </c>
      <c r="P50" s="12">
        <v>3323.5039390000061</v>
      </c>
      <c r="Q50" s="11">
        <v>45.428356000000029</v>
      </c>
      <c r="R50" s="12">
        <v>90.719323000000045</v>
      </c>
      <c r="S5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1897.2989810000024</v>
      </c>
      <c r="T5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4598.8853900000049</v>
      </c>
    </row>
    <row r="51" spans="1:20" x14ac:dyDescent="0.35">
      <c r="A51" s="2">
        <v>7</v>
      </c>
      <c r="B51" s="2">
        <v>1</v>
      </c>
      <c r="C51" s="2">
        <v>68</v>
      </c>
      <c r="D51" s="2" t="s">
        <v>49</v>
      </c>
      <c r="E51" s="11">
        <v>27.826827999999999</v>
      </c>
      <c r="F51" s="12">
        <v>143.82084399999999</v>
      </c>
      <c r="G51" s="11">
        <v>0</v>
      </c>
      <c r="H51" s="12">
        <v>0</v>
      </c>
      <c r="I51" s="11">
        <v>30.263888999999988</v>
      </c>
      <c r="J51" s="12">
        <v>77.44205799999996</v>
      </c>
      <c r="K51" s="11">
        <v>68.451276000000036</v>
      </c>
      <c r="L51" s="12">
        <v>158.23206400000021</v>
      </c>
      <c r="M51" s="11">
        <v>0</v>
      </c>
      <c r="N51" s="12">
        <v>0</v>
      </c>
      <c r="O51" s="11">
        <v>709.57102900000177</v>
      </c>
      <c r="P51" s="12">
        <v>1436.8006770000034</v>
      </c>
      <c r="Q51" s="11">
        <v>23.360689999999998</v>
      </c>
      <c r="R51" s="12">
        <v>46.707463999999995</v>
      </c>
      <c r="S5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859.4737120000018</v>
      </c>
      <c r="T5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1816.2956430000036</v>
      </c>
    </row>
    <row r="52" spans="1:20" x14ac:dyDescent="0.35">
      <c r="A52" s="2">
        <v>7</v>
      </c>
      <c r="B52" s="2">
        <v>3</v>
      </c>
      <c r="C52" s="2">
        <v>79</v>
      </c>
      <c r="D52" s="2" t="s">
        <v>52</v>
      </c>
      <c r="E52" s="11">
        <v>2.3668409999999995</v>
      </c>
      <c r="F52" s="12">
        <v>9.4673639999999981</v>
      </c>
      <c r="G52" s="11">
        <v>0</v>
      </c>
      <c r="H52" s="12">
        <v>0</v>
      </c>
      <c r="I52" s="11">
        <v>113.18881699999997</v>
      </c>
      <c r="J52" s="12">
        <v>327.82112900000027</v>
      </c>
      <c r="K52" s="11">
        <v>104.50299099999998</v>
      </c>
      <c r="L52" s="12">
        <v>232.39114200000029</v>
      </c>
      <c r="M52" s="11">
        <v>0</v>
      </c>
      <c r="N52" s="12">
        <v>0</v>
      </c>
      <c r="O52" s="11">
        <v>912.32110499999965</v>
      </c>
      <c r="P52" s="12">
        <v>1834.4182599999986</v>
      </c>
      <c r="Q52" s="11">
        <v>89.084913999999984</v>
      </c>
      <c r="R52" s="12">
        <v>178.16982799999997</v>
      </c>
      <c r="S5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1221.4646679999996</v>
      </c>
      <c r="T5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2404.097894999999</v>
      </c>
    </row>
    <row r="53" spans="1:20" x14ac:dyDescent="0.35">
      <c r="A53" s="2">
        <v>8</v>
      </c>
      <c r="B53" s="2">
        <v>1</v>
      </c>
      <c r="C53" s="2">
        <v>19</v>
      </c>
      <c r="D53" s="2" t="s">
        <v>53</v>
      </c>
      <c r="E53" s="11">
        <v>0</v>
      </c>
      <c r="F53" s="12">
        <v>0</v>
      </c>
      <c r="G53" s="11">
        <v>0</v>
      </c>
      <c r="H53" s="12">
        <v>0</v>
      </c>
      <c r="I53" s="11">
        <v>97.063350000000057</v>
      </c>
      <c r="J53" s="12">
        <v>351.21066999999994</v>
      </c>
      <c r="K53" s="11">
        <v>66.553622999999988</v>
      </c>
      <c r="L53" s="12">
        <v>133.10724599999995</v>
      </c>
      <c r="M53" s="11">
        <v>0</v>
      </c>
      <c r="N53" s="12">
        <v>0</v>
      </c>
      <c r="O53" s="11">
        <v>898.5185769999988</v>
      </c>
      <c r="P53" s="12">
        <v>1801.5316199999979</v>
      </c>
      <c r="Q53" s="11">
        <v>60.28990499999999</v>
      </c>
      <c r="R53" s="12">
        <v>120.57980999999998</v>
      </c>
      <c r="S5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1122.4254549999989</v>
      </c>
      <c r="T5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2285.8495359999979</v>
      </c>
    </row>
    <row r="54" spans="1:20" x14ac:dyDescent="0.35">
      <c r="A54" s="2">
        <v>8</v>
      </c>
      <c r="B54" s="2">
        <v>2</v>
      </c>
      <c r="C54" s="2">
        <v>47</v>
      </c>
      <c r="D54" s="2" t="s">
        <v>55</v>
      </c>
      <c r="E54" s="11">
        <v>0</v>
      </c>
      <c r="F54" s="12">
        <v>0</v>
      </c>
      <c r="G54" s="11">
        <v>0</v>
      </c>
      <c r="H54" s="12">
        <v>0</v>
      </c>
      <c r="I54" s="11">
        <v>27.016699000000017</v>
      </c>
      <c r="J54" s="12">
        <v>66.040164000000019</v>
      </c>
      <c r="K54" s="11">
        <v>33.225637999999989</v>
      </c>
      <c r="L54" s="12">
        <v>66.794596000000041</v>
      </c>
      <c r="M54" s="11">
        <v>0</v>
      </c>
      <c r="N54" s="12">
        <v>0</v>
      </c>
      <c r="O54" s="11">
        <v>449.53284900000074</v>
      </c>
      <c r="P54" s="12">
        <v>898.89294300000165</v>
      </c>
      <c r="Q54" s="11">
        <v>9.5075760000000002</v>
      </c>
      <c r="R54" s="12">
        <v>19.015152</v>
      </c>
      <c r="S5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519.28276200000073</v>
      </c>
      <c r="T5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1031.7277030000018</v>
      </c>
    </row>
    <row r="55" spans="1:20" x14ac:dyDescent="0.35">
      <c r="A55" s="2">
        <v>8</v>
      </c>
      <c r="B55" s="2">
        <v>2</v>
      </c>
      <c r="C55" s="2">
        <v>53</v>
      </c>
      <c r="D55" s="2" t="s">
        <v>56</v>
      </c>
      <c r="E55" s="11">
        <v>0</v>
      </c>
      <c r="F55" s="12">
        <v>0</v>
      </c>
      <c r="G55" s="11">
        <v>0</v>
      </c>
      <c r="H55" s="12">
        <v>0</v>
      </c>
      <c r="I55" s="11">
        <v>60.927433999999941</v>
      </c>
      <c r="J55" s="12">
        <v>218.52097599999985</v>
      </c>
      <c r="K55" s="11">
        <v>30.864802000000015</v>
      </c>
      <c r="L55" s="12">
        <v>75.263823000000002</v>
      </c>
      <c r="M55" s="11">
        <v>0</v>
      </c>
      <c r="N55" s="12">
        <v>0</v>
      </c>
      <c r="O55" s="11">
        <v>401.28197300000141</v>
      </c>
      <c r="P55" s="12">
        <v>806.05134500000281</v>
      </c>
      <c r="Q55" s="11">
        <v>11.885251</v>
      </c>
      <c r="R55" s="12">
        <v>23.770502</v>
      </c>
      <c r="S5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504.95946000000134</v>
      </c>
      <c r="T5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1099.8361440000026</v>
      </c>
    </row>
    <row r="56" spans="1:20" x14ac:dyDescent="0.35">
      <c r="A56" s="2">
        <v>8</v>
      </c>
      <c r="B56" s="2">
        <v>1</v>
      </c>
      <c r="C56" s="2">
        <v>62</v>
      </c>
      <c r="D56" s="2" t="s">
        <v>58</v>
      </c>
      <c r="E56" s="11">
        <v>24.489080999999999</v>
      </c>
      <c r="F56" s="12">
        <v>97.956323999999967</v>
      </c>
      <c r="G56" s="11">
        <v>0</v>
      </c>
      <c r="H56" s="12">
        <v>0</v>
      </c>
      <c r="I56" s="11">
        <v>24.671352999999996</v>
      </c>
      <c r="J56" s="12">
        <v>49.859053999999993</v>
      </c>
      <c r="K56" s="11">
        <v>105.09501700000001</v>
      </c>
      <c r="L56" s="12">
        <v>234.79459100000022</v>
      </c>
      <c r="M56" s="11">
        <v>0</v>
      </c>
      <c r="N56" s="12">
        <v>0</v>
      </c>
      <c r="O56" s="11">
        <v>483.97601500000133</v>
      </c>
      <c r="P56" s="12">
        <v>968.02617400000258</v>
      </c>
      <c r="Q56" s="11">
        <v>40.308357000000015</v>
      </c>
      <c r="R56" s="12">
        <v>80.61671400000003</v>
      </c>
      <c r="S5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678.53982300000132</v>
      </c>
      <c r="T5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1350.6361430000029</v>
      </c>
    </row>
    <row r="57" spans="1:20" x14ac:dyDescent="0.35">
      <c r="A57" s="2">
        <v>8</v>
      </c>
      <c r="B57" s="2">
        <v>2</v>
      </c>
      <c r="C57" s="2">
        <v>63</v>
      </c>
      <c r="D57" s="2" t="s">
        <v>57</v>
      </c>
      <c r="E57" s="11">
        <v>0</v>
      </c>
      <c r="F57" s="12">
        <v>0</v>
      </c>
      <c r="G57" s="11">
        <v>0</v>
      </c>
      <c r="H57" s="12">
        <v>0</v>
      </c>
      <c r="I57" s="11">
        <v>59.023736999999961</v>
      </c>
      <c r="J57" s="12">
        <v>179.26703099999978</v>
      </c>
      <c r="K57" s="11">
        <v>132.62932999999992</v>
      </c>
      <c r="L57" s="12">
        <v>288.24501199999986</v>
      </c>
      <c r="M57" s="11">
        <v>0</v>
      </c>
      <c r="N57" s="12">
        <v>0</v>
      </c>
      <c r="O57" s="11">
        <v>838.20454699999868</v>
      </c>
      <c r="P57" s="12">
        <v>1683.5718089999975</v>
      </c>
      <c r="Q57" s="11">
        <v>51.148724000000001</v>
      </c>
      <c r="R57" s="12">
        <v>102.214606</v>
      </c>
      <c r="S5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1081.0063379999986</v>
      </c>
      <c r="T5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2151.083851999997</v>
      </c>
    </row>
    <row r="58" spans="1:20" x14ac:dyDescent="0.35">
      <c r="A58" s="2">
        <v>8</v>
      </c>
      <c r="B58" s="2">
        <v>1</v>
      </c>
      <c r="C58" s="2">
        <v>76</v>
      </c>
      <c r="D58" s="2" t="s">
        <v>54</v>
      </c>
      <c r="E58" s="11">
        <v>46.817724999999953</v>
      </c>
      <c r="F58" s="12">
        <v>201.91936599999966</v>
      </c>
      <c r="G58" s="11">
        <v>0</v>
      </c>
      <c r="H58" s="12">
        <v>0</v>
      </c>
      <c r="I58" s="11">
        <v>84.470547999999866</v>
      </c>
      <c r="J58" s="12">
        <v>263.58718699999986</v>
      </c>
      <c r="K58" s="11">
        <v>97.910927000000029</v>
      </c>
      <c r="L58" s="12">
        <v>209.25151600000001</v>
      </c>
      <c r="M58" s="11">
        <v>0</v>
      </c>
      <c r="N58" s="12">
        <v>0</v>
      </c>
      <c r="O58" s="11">
        <v>1434.2855040000029</v>
      </c>
      <c r="P58" s="12">
        <v>2885.3685270000028</v>
      </c>
      <c r="Q58" s="11">
        <v>67.223204999999965</v>
      </c>
      <c r="R58" s="12">
        <v>134.44640999999993</v>
      </c>
      <c r="S5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1730.7079090000027</v>
      </c>
      <c r="T5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3560.1265960000023</v>
      </c>
    </row>
    <row r="59" spans="1:20" x14ac:dyDescent="0.35">
      <c r="A59" s="2">
        <v>8</v>
      </c>
      <c r="B59" s="2">
        <v>2</v>
      </c>
      <c r="C59" s="2">
        <v>77</v>
      </c>
      <c r="D59" s="2" t="s">
        <v>59</v>
      </c>
      <c r="E59" s="11">
        <v>13.001569000000003</v>
      </c>
      <c r="F59" s="12">
        <v>52.006276000000035</v>
      </c>
      <c r="G59" s="11">
        <v>0</v>
      </c>
      <c r="H59" s="12">
        <v>0</v>
      </c>
      <c r="I59" s="11">
        <v>80.573537999999999</v>
      </c>
      <c r="J59" s="12">
        <v>271.83570500000013</v>
      </c>
      <c r="K59" s="11">
        <v>46.233639999999973</v>
      </c>
      <c r="L59" s="12">
        <v>92.467279999999889</v>
      </c>
      <c r="M59" s="11">
        <v>0</v>
      </c>
      <c r="N59" s="12">
        <v>0</v>
      </c>
      <c r="O59" s="11">
        <v>612.05615799999703</v>
      </c>
      <c r="P59" s="12">
        <v>1225.7112929999932</v>
      </c>
      <c r="Q59" s="11">
        <v>34.282886999999995</v>
      </c>
      <c r="R59" s="12">
        <v>68.565774000000005</v>
      </c>
      <c r="S5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786.14779199999691</v>
      </c>
      <c r="T5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1642.0205539999934</v>
      </c>
    </row>
    <row r="60" spans="1:20" x14ac:dyDescent="0.35">
      <c r="A60" s="2">
        <v>8</v>
      </c>
      <c r="B60" s="2">
        <v>2</v>
      </c>
      <c r="C60" s="2">
        <v>83</v>
      </c>
      <c r="D60" s="2" t="s">
        <v>60</v>
      </c>
      <c r="E60" s="11">
        <v>0</v>
      </c>
      <c r="F60" s="12">
        <v>0</v>
      </c>
      <c r="G60" s="11">
        <v>0</v>
      </c>
      <c r="H60" s="12">
        <v>0</v>
      </c>
      <c r="I60" s="11">
        <v>74.684972000000045</v>
      </c>
      <c r="J60" s="12">
        <v>202.41644799999995</v>
      </c>
      <c r="K60" s="11">
        <v>26.050163000000005</v>
      </c>
      <c r="L60" s="12">
        <v>52.100326000000024</v>
      </c>
      <c r="M60" s="11">
        <v>0</v>
      </c>
      <c r="N60" s="12">
        <v>0</v>
      </c>
      <c r="O60" s="11">
        <v>426.18006500000013</v>
      </c>
      <c r="P60" s="12">
        <v>852.61613000000045</v>
      </c>
      <c r="Q60" s="11">
        <v>27.724183000000004</v>
      </c>
      <c r="R60" s="12">
        <v>55.448365999999993</v>
      </c>
      <c r="S6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554.63938300000018</v>
      </c>
      <c r="T6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1107.1329040000005</v>
      </c>
    </row>
    <row r="61" spans="1:20" x14ac:dyDescent="0.35">
      <c r="A61" s="2">
        <v>9</v>
      </c>
      <c r="B61" s="2">
        <v>1</v>
      </c>
      <c r="C61" s="2">
        <v>29</v>
      </c>
      <c r="D61" s="2" t="s">
        <v>61</v>
      </c>
      <c r="E61" s="11">
        <v>41.012606000000005</v>
      </c>
      <c r="F61" s="12">
        <v>223.32724800000008</v>
      </c>
      <c r="G61" s="11">
        <v>0</v>
      </c>
      <c r="H61" s="12">
        <v>0</v>
      </c>
      <c r="I61" s="11">
        <v>37.619699000000011</v>
      </c>
      <c r="J61" s="12">
        <v>119.5106369999999</v>
      </c>
      <c r="K61" s="11">
        <v>128.20849100000012</v>
      </c>
      <c r="L61" s="12">
        <v>279.39115799999985</v>
      </c>
      <c r="M61" s="11">
        <v>0</v>
      </c>
      <c r="N61" s="12">
        <v>0</v>
      </c>
      <c r="O61" s="11">
        <v>1286.2826110000024</v>
      </c>
      <c r="P61" s="12">
        <v>2593.8023460000031</v>
      </c>
      <c r="Q61" s="11">
        <v>42.993351999999994</v>
      </c>
      <c r="R61" s="12">
        <v>85.986703999999989</v>
      </c>
      <c r="S6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1536.1167590000025</v>
      </c>
      <c r="T6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3216.0313890000029</v>
      </c>
    </row>
    <row r="62" spans="1:20" x14ac:dyDescent="0.35">
      <c r="A62" s="2">
        <v>9</v>
      </c>
      <c r="B62" s="2">
        <v>2</v>
      </c>
      <c r="C62" s="2">
        <v>30</v>
      </c>
      <c r="D62" s="2" t="s">
        <v>63</v>
      </c>
      <c r="E62" s="11">
        <v>19.234631000000004</v>
      </c>
      <c r="F62" s="12">
        <v>81.57476200000005</v>
      </c>
      <c r="G62" s="11">
        <v>0</v>
      </c>
      <c r="H62" s="12">
        <v>0</v>
      </c>
      <c r="I62" s="11">
        <v>54.178857000000022</v>
      </c>
      <c r="J62" s="12">
        <v>110.89320100000009</v>
      </c>
      <c r="K62" s="11">
        <v>32.143724000000006</v>
      </c>
      <c r="L62" s="12">
        <v>65.518789999999967</v>
      </c>
      <c r="M62" s="11">
        <v>0</v>
      </c>
      <c r="N62" s="12">
        <v>0</v>
      </c>
      <c r="O62" s="11">
        <v>399.96917399999916</v>
      </c>
      <c r="P62" s="12">
        <v>799.93834799999831</v>
      </c>
      <c r="Q62" s="11">
        <v>16.254722000000008</v>
      </c>
      <c r="R62" s="12">
        <v>32.496149000000017</v>
      </c>
      <c r="S6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521.78110799999922</v>
      </c>
      <c r="T6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1057.9251009999984</v>
      </c>
    </row>
    <row r="63" spans="1:20" x14ac:dyDescent="0.35">
      <c r="A63" s="2">
        <v>9</v>
      </c>
      <c r="B63" s="2">
        <v>2</v>
      </c>
      <c r="C63" s="2">
        <v>34</v>
      </c>
      <c r="D63" s="2" t="s">
        <v>64</v>
      </c>
      <c r="E63" s="11">
        <v>37.136497000000027</v>
      </c>
      <c r="F63" s="12">
        <v>175.282318</v>
      </c>
      <c r="G63" s="11">
        <v>0</v>
      </c>
      <c r="H63" s="12">
        <v>0</v>
      </c>
      <c r="I63" s="11">
        <v>81.904076000000003</v>
      </c>
      <c r="J63" s="12">
        <v>283.45303699999999</v>
      </c>
      <c r="K63" s="11">
        <v>86.625991000000084</v>
      </c>
      <c r="L63" s="12">
        <v>274.02075600000063</v>
      </c>
      <c r="M63" s="11">
        <v>0</v>
      </c>
      <c r="N63" s="12">
        <v>0</v>
      </c>
      <c r="O63" s="11">
        <v>771.99291299999652</v>
      </c>
      <c r="P63" s="12">
        <v>1641.2817199999947</v>
      </c>
      <c r="Q63" s="11">
        <v>15.471726</v>
      </c>
      <c r="R63" s="12">
        <v>30.887678999999999</v>
      </c>
      <c r="S6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993.13120299999662</v>
      </c>
      <c r="T6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2374.0378309999951</v>
      </c>
    </row>
    <row r="64" spans="1:20" x14ac:dyDescent="0.35">
      <c r="A64" s="2">
        <v>9</v>
      </c>
      <c r="B64" s="2">
        <v>1</v>
      </c>
      <c r="C64" s="2">
        <v>80</v>
      </c>
      <c r="D64" s="2" t="s">
        <v>62</v>
      </c>
      <c r="E64" s="11">
        <v>19.379033000000003</v>
      </c>
      <c r="F64" s="12">
        <v>155.03226399999994</v>
      </c>
      <c r="G64" s="11">
        <v>0</v>
      </c>
      <c r="H64" s="12">
        <v>0</v>
      </c>
      <c r="I64" s="11">
        <v>60.668553000000102</v>
      </c>
      <c r="J64" s="12">
        <v>197.87431700000002</v>
      </c>
      <c r="K64" s="11">
        <v>56.501248999999945</v>
      </c>
      <c r="L64" s="12">
        <v>116.15818900000005</v>
      </c>
      <c r="M64" s="11">
        <v>0</v>
      </c>
      <c r="N64" s="12">
        <v>0</v>
      </c>
      <c r="O64" s="11">
        <v>1008.8383089999998</v>
      </c>
      <c r="P64" s="12">
        <v>2031.843649999998</v>
      </c>
      <c r="Q64" s="11">
        <v>37.023187</v>
      </c>
      <c r="R64" s="12">
        <v>74.046374</v>
      </c>
      <c r="S6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1182.4103309999998</v>
      </c>
      <c r="T6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2500.9084199999979</v>
      </c>
    </row>
    <row r="65" spans="1:20" x14ac:dyDescent="0.35">
      <c r="A65" s="2">
        <v>9</v>
      </c>
      <c r="B65" s="2">
        <v>2</v>
      </c>
      <c r="C65" s="2">
        <v>85</v>
      </c>
      <c r="D65" s="2" t="s">
        <v>65</v>
      </c>
      <c r="E65" s="11">
        <v>0</v>
      </c>
      <c r="F65" s="12">
        <v>0</v>
      </c>
      <c r="G65" s="11">
        <v>0</v>
      </c>
      <c r="H65" s="12">
        <v>0</v>
      </c>
      <c r="I65" s="11">
        <v>17.478248000000004</v>
      </c>
      <c r="J65" s="12">
        <v>48.120892000000005</v>
      </c>
      <c r="K65" s="11">
        <v>126.05886500000001</v>
      </c>
      <c r="L65" s="12">
        <v>252.11772999999971</v>
      </c>
      <c r="M65" s="11">
        <v>0</v>
      </c>
      <c r="N65" s="12">
        <v>0</v>
      </c>
      <c r="O65" s="11">
        <v>702.63143700000046</v>
      </c>
      <c r="P65" s="12">
        <v>1406.4168920000011</v>
      </c>
      <c r="Q65" s="11">
        <v>57.426002000000011</v>
      </c>
      <c r="R65" s="12">
        <v>114.85200400000002</v>
      </c>
      <c r="S6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903.59455200000048</v>
      </c>
      <c r="T6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1706.6555140000009</v>
      </c>
    </row>
    <row r="66" spans="1:20" x14ac:dyDescent="0.35">
      <c r="A66" s="2">
        <v>10</v>
      </c>
      <c r="B66" s="2">
        <v>3</v>
      </c>
      <c r="C66" s="2">
        <v>4</v>
      </c>
      <c r="D66" s="2" t="s">
        <v>69</v>
      </c>
      <c r="E66" s="11">
        <v>0</v>
      </c>
      <c r="F66" s="12">
        <v>0</v>
      </c>
      <c r="G66" s="11">
        <v>0</v>
      </c>
      <c r="H66" s="12">
        <v>0</v>
      </c>
      <c r="I66" s="11">
        <v>53.06748799999999</v>
      </c>
      <c r="J66" s="12">
        <v>157.40165400000001</v>
      </c>
      <c r="K66" s="11">
        <v>72.74963300000006</v>
      </c>
      <c r="L66" s="12">
        <v>145.49926599999998</v>
      </c>
      <c r="M66" s="11">
        <v>0</v>
      </c>
      <c r="N66" s="12">
        <v>0</v>
      </c>
      <c r="O66" s="11">
        <v>649.89617700000019</v>
      </c>
      <c r="P66" s="12">
        <v>1299.807094</v>
      </c>
      <c r="Q66" s="11">
        <v>32.573716999999995</v>
      </c>
      <c r="R66" s="12">
        <v>65.14743399999999</v>
      </c>
      <c r="S6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808.28701500000022</v>
      </c>
      <c r="T6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1602.708014</v>
      </c>
    </row>
    <row r="67" spans="1:20" x14ac:dyDescent="0.35">
      <c r="A67" s="2">
        <v>10</v>
      </c>
      <c r="B67" s="2">
        <v>1</v>
      </c>
      <c r="C67" s="2">
        <v>13</v>
      </c>
      <c r="D67" s="2" t="s">
        <v>66</v>
      </c>
      <c r="E67" s="11">
        <v>14.106959999999999</v>
      </c>
      <c r="F67" s="12">
        <v>121.39485800000001</v>
      </c>
      <c r="G67" s="11">
        <v>0</v>
      </c>
      <c r="H67" s="12">
        <v>0</v>
      </c>
      <c r="I67" s="11">
        <v>32.710065999999969</v>
      </c>
      <c r="J67" s="12">
        <v>97.905533000000077</v>
      </c>
      <c r="K67" s="11">
        <v>81.44674499999995</v>
      </c>
      <c r="L67" s="12">
        <v>220.41739000000004</v>
      </c>
      <c r="M67" s="11">
        <v>0</v>
      </c>
      <c r="N67" s="12">
        <v>0</v>
      </c>
      <c r="O67" s="11">
        <v>674.11298799999963</v>
      </c>
      <c r="P67" s="12">
        <v>1402.9899080000007</v>
      </c>
      <c r="Q67" s="11">
        <v>13.618665000000002</v>
      </c>
      <c r="R67" s="12">
        <v>27.237330000000004</v>
      </c>
      <c r="S6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815.9954239999995</v>
      </c>
      <c r="T6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1842.7076890000008</v>
      </c>
    </row>
    <row r="68" spans="1:20" x14ac:dyDescent="0.35">
      <c r="A68" s="2">
        <v>10</v>
      </c>
      <c r="B68" s="2">
        <v>2</v>
      </c>
      <c r="C68" s="2">
        <v>60</v>
      </c>
      <c r="D68" s="2" t="s">
        <v>68</v>
      </c>
      <c r="E68" s="11">
        <v>121.50544699999988</v>
      </c>
      <c r="F68" s="12">
        <v>824.15086799999926</v>
      </c>
      <c r="G68" s="11">
        <v>0</v>
      </c>
      <c r="H68" s="12">
        <v>0</v>
      </c>
      <c r="I68" s="11">
        <v>52.519935000000032</v>
      </c>
      <c r="J68" s="12">
        <v>229.60861899999983</v>
      </c>
      <c r="K68" s="11">
        <v>149.32231600000034</v>
      </c>
      <c r="L68" s="12">
        <v>542.3182009999997</v>
      </c>
      <c r="M68" s="11">
        <v>0</v>
      </c>
      <c r="N68" s="12">
        <v>0</v>
      </c>
      <c r="O68" s="11">
        <v>645.62825999999984</v>
      </c>
      <c r="P68" s="12">
        <v>1474.1328660000042</v>
      </c>
      <c r="Q68" s="11">
        <v>11.1654</v>
      </c>
      <c r="R68" s="12">
        <v>22.3308</v>
      </c>
      <c r="S6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980.14135800000008</v>
      </c>
      <c r="T6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3070.210554000003</v>
      </c>
    </row>
    <row r="69" spans="1:20" x14ac:dyDescent="0.35">
      <c r="A69" s="2">
        <v>10</v>
      </c>
      <c r="B69" s="2">
        <v>1</v>
      </c>
      <c r="C69" s="2">
        <v>84</v>
      </c>
      <c r="D69" s="2" t="s">
        <v>67</v>
      </c>
      <c r="E69" s="11">
        <v>0</v>
      </c>
      <c r="F69" s="12">
        <v>0</v>
      </c>
      <c r="G69" s="11">
        <v>0</v>
      </c>
      <c r="H69" s="12">
        <v>0</v>
      </c>
      <c r="I69" s="11">
        <v>28.512863000000024</v>
      </c>
      <c r="J69" s="12">
        <v>82.492916000000008</v>
      </c>
      <c r="K69" s="11">
        <v>97.563847999999993</v>
      </c>
      <c r="L69" s="12">
        <v>234.36526499999965</v>
      </c>
      <c r="M69" s="11">
        <v>0</v>
      </c>
      <c r="N69" s="12">
        <v>0</v>
      </c>
      <c r="O69" s="11">
        <v>696.2092949999992</v>
      </c>
      <c r="P69" s="12">
        <v>1395.1683819999982</v>
      </c>
      <c r="Q69" s="11">
        <v>23.085800999999996</v>
      </c>
      <c r="R69" s="12">
        <v>46.171601999999993</v>
      </c>
      <c r="S6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845.37180699999919</v>
      </c>
      <c r="T6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1712.0265629999979</v>
      </c>
    </row>
    <row r="70" spans="1:20" x14ac:dyDescent="0.35">
      <c r="A70" s="2">
        <v>10</v>
      </c>
      <c r="B70" s="2">
        <v>3</v>
      </c>
      <c r="C70" s="2">
        <v>90</v>
      </c>
      <c r="D70" s="2" t="s">
        <v>70</v>
      </c>
      <c r="E70" s="11">
        <v>0</v>
      </c>
      <c r="F70" s="12">
        <v>0</v>
      </c>
      <c r="G70" s="11">
        <v>0</v>
      </c>
      <c r="H70" s="12">
        <v>0</v>
      </c>
      <c r="I70" s="11">
        <v>70.787760999999975</v>
      </c>
      <c r="J70" s="12">
        <v>270.35247700000036</v>
      </c>
      <c r="K70" s="11">
        <v>121.59272800000011</v>
      </c>
      <c r="L70" s="12">
        <v>252.90006900000023</v>
      </c>
      <c r="M70" s="11">
        <v>0</v>
      </c>
      <c r="N70" s="12">
        <v>0</v>
      </c>
      <c r="O70" s="11">
        <v>1396.0014059999928</v>
      </c>
      <c r="P70" s="12">
        <v>2807.6781719999849</v>
      </c>
      <c r="Q70" s="11">
        <v>20.186369999999997</v>
      </c>
      <c r="R70" s="12">
        <v>40.372739999999993</v>
      </c>
      <c r="S7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1608.5682649999928</v>
      </c>
      <c r="T7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3330.9307179999855</v>
      </c>
    </row>
    <row r="71" spans="1:20" x14ac:dyDescent="0.35">
      <c r="A71" s="2">
        <v>11</v>
      </c>
      <c r="B71" s="2">
        <v>1</v>
      </c>
      <c r="C71" s="2">
        <v>3</v>
      </c>
      <c r="D71" s="2" t="s">
        <v>71</v>
      </c>
      <c r="E71" s="11">
        <v>0</v>
      </c>
      <c r="F71" s="12">
        <v>0</v>
      </c>
      <c r="G71" s="11">
        <v>0</v>
      </c>
      <c r="H71" s="12">
        <v>0</v>
      </c>
      <c r="I71" s="11">
        <v>31.947902000000003</v>
      </c>
      <c r="J71" s="12">
        <v>63.895804000000005</v>
      </c>
      <c r="K71" s="11">
        <v>52.633731000000033</v>
      </c>
      <c r="L71" s="12">
        <v>105.36346200000001</v>
      </c>
      <c r="M71" s="11">
        <v>0</v>
      </c>
      <c r="N71" s="12">
        <v>0</v>
      </c>
      <c r="O71" s="11">
        <v>302.6698040000004</v>
      </c>
      <c r="P71" s="12">
        <v>605.28839700000094</v>
      </c>
      <c r="Q71" s="11">
        <v>60.57919399999998</v>
      </c>
      <c r="R71" s="12">
        <v>121.15838799999996</v>
      </c>
      <c r="S7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447.83063100000044</v>
      </c>
      <c r="T7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774.54766300000097</v>
      </c>
    </row>
    <row r="72" spans="1:20" x14ac:dyDescent="0.35">
      <c r="A72" s="2">
        <v>11</v>
      </c>
      <c r="B72" s="2">
        <v>3</v>
      </c>
      <c r="C72" s="2">
        <v>5</v>
      </c>
      <c r="D72" s="2" t="s">
        <v>77</v>
      </c>
      <c r="E72" s="11">
        <v>0</v>
      </c>
      <c r="F72" s="12">
        <v>0</v>
      </c>
      <c r="G72" s="11">
        <v>0</v>
      </c>
      <c r="H72" s="12">
        <v>0</v>
      </c>
      <c r="I72" s="11">
        <v>31.280841000000013</v>
      </c>
      <c r="J72" s="12">
        <v>95.181412999999992</v>
      </c>
      <c r="K72" s="11">
        <v>87.427805000000063</v>
      </c>
      <c r="L72" s="12">
        <v>174.85561000000004</v>
      </c>
      <c r="M72" s="11">
        <v>0</v>
      </c>
      <c r="N72" s="12">
        <v>0</v>
      </c>
      <c r="O72" s="11">
        <v>485.61157400000002</v>
      </c>
      <c r="P72" s="12">
        <v>972.2611280000001</v>
      </c>
      <c r="Q72" s="11">
        <v>187.90390399999995</v>
      </c>
      <c r="R72" s="12">
        <v>375.56360799999999</v>
      </c>
      <c r="S7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792.22412400000007</v>
      </c>
      <c r="T7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1242.2981510000002</v>
      </c>
    </row>
    <row r="73" spans="1:20" x14ac:dyDescent="0.35">
      <c r="A73" s="2">
        <v>11</v>
      </c>
      <c r="B73" s="2">
        <v>2</v>
      </c>
      <c r="C73" s="2">
        <v>6</v>
      </c>
      <c r="D73" s="2" t="s">
        <v>74</v>
      </c>
      <c r="E73" s="11">
        <v>0</v>
      </c>
      <c r="F73" s="12">
        <v>0</v>
      </c>
      <c r="G73" s="11">
        <v>0</v>
      </c>
      <c r="H73" s="12">
        <v>0</v>
      </c>
      <c r="I73" s="11">
        <v>44.697610999999966</v>
      </c>
      <c r="J73" s="12">
        <v>91.538859999999829</v>
      </c>
      <c r="K73" s="11">
        <v>42.16557600000003</v>
      </c>
      <c r="L73" s="12">
        <v>88.78276300000006</v>
      </c>
      <c r="M73" s="11">
        <v>0</v>
      </c>
      <c r="N73" s="12">
        <v>0</v>
      </c>
      <c r="O73" s="11">
        <v>197.8885499999999</v>
      </c>
      <c r="P73" s="12">
        <v>395.77709999999979</v>
      </c>
      <c r="Q73" s="11">
        <v>50.444416999999994</v>
      </c>
      <c r="R73" s="12">
        <v>100.88883399999997</v>
      </c>
      <c r="S7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335.19615399999986</v>
      </c>
      <c r="T7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576.09872299999961</v>
      </c>
    </row>
    <row r="74" spans="1:20" x14ac:dyDescent="0.35">
      <c r="A74" s="2">
        <v>11</v>
      </c>
      <c r="B74" s="2">
        <v>2</v>
      </c>
      <c r="C74" s="2">
        <v>14</v>
      </c>
      <c r="D74" s="2" t="s">
        <v>75</v>
      </c>
      <c r="E74" s="11">
        <v>0</v>
      </c>
      <c r="F74" s="12">
        <v>0</v>
      </c>
      <c r="G74" s="11">
        <v>0</v>
      </c>
      <c r="H74" s="12">
        <v>0</v>
      </c>
      <c r="I74" s="11">
        <v>66.15865600000015</v>
      </c>
      <c r="J74" s="12">
        <v>213.40364300000002</v>
      </c>
      <c r="K74" s="11">
        <v>44.489803000000002</v>
      </c>
      <c r="L74" s="12">
        <v>91.007617999999979</v>
      </c>
      <c r="M74" s="11">
        <v>7.8175519999999992</v>
      </c>
      <c r="N74" s="12">
        <v>15.635103999999998</v>
      </c>
      <c r="O74" s="11">
        <v>493.8849820000018</v>
      </c>
      <c r="P74" s="12">
        <v>1007.8387340000029</v>
      </c>
      <c r="Q74" s="11">
        <v>74.26956899999999</v>
      </c>
      <c r="R74" s="12">
        <v>148.53913799999998</v>
      </c>
      <c r="S7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686.62056200000188</v>
      </c>
      <c r="T7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1312.2499950000029</v>
      </c>
    </row>
    <row r="75" spans="1:20" x14ac:dyDescent="0.35">
      <c r="A75" s="2">
        <v>11</v>
      </c>
      <c r="B75" s="2">
        <v>1</v>
      </c>
      <c r="C75" s="2">
        <v>86</v>
      </c>
      <c r="D75" s="2" t="s">
        <v>72</v>
      </c>
      <c r="E75" s="11">
        <v>35.808081999999978</v>
      </c>
      <c r="F75" s="12">
        <v>143.232328</v>
      </c>
      <c r="G75" s="11">
        <v>0</v>
      </c>
      <c r="H75" s="12">
        <v>0</v>
      </c>
      <c r="I75" s="11">
        <v>58.500295000000051</v>
      </c>
      <c r="J75" s="12">
        <v>174.67839099999998</v>
      </c>
      <c r="K75" s="11">
        <v>81.488699999999795</v>
      </c>
      <c r="L75" s="12">
        <v>177.81943399999972</v>
      </c>
      <c r="M75" s="11">
        <v>0</v>
      </c>
      <c r="N75" s="12">
        <v>0</v>
      </c>
      <c r="O75" s="11">
        <v>900.11526699999695</v>
      </c>
      <c r="P75" s="12">
        <v>1802.6695219999938</v>
      </c>
      <c r="Q75" s="11">
        <v>44.961157999999983</v>
      </c>
      <c r="R75" s="12">
        <v>89.402210999999966</v>
      </c>
      <c r="S7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1120.8735019999967</v>
      </c>
      <c r="T7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2298.3996749999933</v>
      </c>
    </row>
    <row r="76" spans="1:20" x14ac:dyDescent="0.35">
      <c r="A76" s="2">
        <v>11</v>
      </c>
      <c r="B76" s="2">
        <v>2</v>
      </c>
      <c r="C76" s="2">
        <v>95</v>
      </c>
      <c r="D76" s="2" t="s">
        <v>76</v>
      </c>
      <c r="E76" s="11">
        <v>0</v>
      </c>
      <c r="F76" s="12">
        <v>0</v>
      </c>
      <c r="G76" s="11">
        <v>0</v>
      </c>
      <c r="H76" s="12">
        <v>0</v>
      </c>
      <c r="I76" s="11">
        <v>56.728544999999968</v>
      </c>
      <c r="J76" s="12">
        <v>165.28839399999998</v>
      </c>
      <c r="K76" s="11">
        <v>34.362215999999961</v>
      </c>
      <c r="L76" s="12">
        <v>75.613799000000029</v>
      </c>
      <c r="M76" s="11">
        <v>0</v>
      </c>
      <c r="N76" s="12">
        <v>0</v>
      </c>
      <c r="O76" s="11">
        <v>364.84504900000076</v>
      </c>
      <c r="P76" s="12">
        <v>731.45009800000162</v>
      </c>
      <c r="Q76" s="11">
        <v>112.83861699999996</v>
      </c>
      <c r="R76" s="12">
        <v>225.43284399999993</v>
      </c>
      <c r="S7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568.77442700000063</v>
      </c>
      <c r="T7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972.35229100000163</v>
      </c>
    </row>
    <row r="77" spans="1:20" x14ac:dyDescent="0.35">
      <c r="A77" s="2">
        <v>11</v>
      </c>
      <c r="B77" s="2">
        <v>3</v>
      </c>
      <c r="C77" s="2">
        <v>97</v>
      </c>
      <c r="D77" s="2" t="s">
        <v>78</v>
      </c>
      <c r="E77" s="11">
        <v>0</v>
      </c>
      <c r="F77" s="12">
        <v>0</v>
      </c>
      <c r="G77" s="11">
        <v>0</v>
      </c>
      <c r="H77" s="12">
        <v>0</v>
      </c>
      <c r="I77" s="11">
        <v>49.145267000000004</v>
      </c>
      <c r="J77" s="12">
        <v>174.57787500000015</v>
      </c>
      <c r="K77" s="11">
        <v>101.24819100000012</v>
      </c>
      <c r="L77" s="12">
        <v>225.80325200000033</v>
      </c>
      <c r="M77" s="11">
        <v>0</v>
      </c>
      <c r="N77" s="12">
        <v>0</v>
      </c>
      <c r="O77" s="11">
        <v>993.74238599999774</v>
      </c>
      <c r="P77" s="12">
        <v>1988.3821019999948</v>
      </c>
      <c r="Q77" s="11">
        <v>171.49562999999998</v>
      </c>
      <c r="R77" s="12">
        <v>342.99125999999995</v>
      </c>
      <c r="S7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1315.6314739999978</v>
      </c>
      <c r="T7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2388.7632289999951</v>
      </c>
    </row>
    <row r="78" spans="1:20" x14ac:dyDescent="0.35">
      <c r="A78" s="2">
        <v>11</v>
      </c>
      <c r="B78" s="2">
        <v>1</v>
      </c>
      <c r="C78" s="2">
        <v>99</v>
      </c>
      <c r="D78" s="2" t="s">
        <v>73</v>
      </c>
      <c r="E78" s="11">
        <v>13.754917999999998</v>
      </c>
      <c r="F78" s="12">
        <v>55.019671999999993</v>
      </c>
      <c r="G78" s="11">
        <v>0</v>
      </c>
      <c r="H78" s="12">
        <v>0</v>
      </c>
      <c r="I78" s="11">
        <v>53.440672999999961</v>
      </c>
      <c r="J78" s="12">
        <v>150.95175999999989</v>
      </c>
      <c r="K78" s="11">
        <v>23.514009999999999</v>
      </c>
      <c r="L78" s="12">
        <v>49.848020000000012</v>
      </c>
      <c r="M78" s="11">
        <v>0</v>
      </c>
      <c r="N78" s="12">
        <v>0</v>
      </c>
      <c r="O78" s="11">
        <v>596.04762199999959</v>
      </c>
      <c r="P78" s="12">
        <v>1192.5616419999994</v>
      </c>
      <c r="Q78" s="11">
        <v>30.906882000000014</v>
      </c>
      <c r="R78" s="12">
        <v>61.81376400000002</v>
      </c>
      <c r="S7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717.66410499999961</v>
      </c>
      <c r="T7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1448.3810939999994</v>
      </c>
    </row>
    <row r="79" spans="1:20" x14ac:dyDescent="0.35">
      <c r="A79" s="2">
        <v>12</v>
      </c>
      <c r="B79" s="2">
        <v>2</v>
      </c>
      <c r="C79" s="2">
        <v>2</v>
      </c>
      <c r="D79" s="2" t="s">
        <v>81</v>
      </c>
      <c r="E79" s="11">
        <v>0</v>
      </c>
      <c r="F79" s="12">
        <v>0</v>
      </c>
      <c r="G79" s="11">
        <v>0</v>
      </c>
      <c r="H79" s="12">
        <v>0</v>
      </c>
      <c r="I79" s="11">
        <v>18.878387</v>
      </c>
      <c r="J79" s="12">
        <v>37.756774000000021</v>
      </c>
      <c r="K79" s="11">
        <v>37.30932500000003</v>
      </c>
      <c r="L79" s="12">
        <v>76.436896999999988</v>
      </c>
      <c r="M79" s="11">
        <v>0</v>
      </c>
      <c r="N79" s="12">
        <v>0</v>
      </c>
      <c r="O79" s="11">
        <v>488.68970899999977</v>
      </c>
      <c r="P79" s="12">
        <v>977.81141799999943</v>
      </c>
      <c r="Q79" s="11">
        <v>41.684238000000001</v>
      </c>
      <c r="R79" s="12">
        <v>83.368476000000001</v>
      </c>
      <c r="S7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586.56165899999985</v>
      </c>
      <c r="T7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1092.0050889999995</v>
      </c>
    </row>
    <row r="80" spans="1:20" x14ac:dyDescent="0.35">
      <c r="A80" s="2">
        <v>12</v>
      </c>
      <c r="B80" s="2">
        <v>3</v>
      </c>
      <c r="C80" s="2">
        <v>18</v>
      </c>
      <c r="D80" s="2" t="s">
        <v>83</v>
      </c>
      <c r="E80" s="11">
        <v>19.734193000000001</v>
      </c>
      <c r="F80" s="12">
        <v>78.936771999999976</v>
      </c>
      <c r="G80" s="11">
        <v>0</v>
      </c>
      <c r="H80" s="12">
        <v>0</v>
      </c>
      <c r="I80" s="11">
        <v>47.29365700000001</v>
      </c>
      <c r="J80" s="12">
        <v>157.92264199999994</v>
      </c>
      <c r="K80" s="11">
        <v>89.454725000000053</v>
      </c>
      <c r="L80" s="12">
        <v>217.10390900000016</v>
      </c>
      <c r="M80" s="11">
        <v>0</v>
      </c>
      <c r="N80" s="12">
        <v>0</v>
      </c>
      <c r="O80" s="11">
        <v>896.97349200000212</v>
      </c>
      <c r="P80" s="12">
        <v>1841.9143140000056</v>
      </c>
      <c r="Q80" s="11">
        <v>11.761768999999997</v>
      </c>
      <c r="R80" s="12">
        <v>23.523537999999995</v>
      </c>
      <c r="S8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1065.2178360000021</v>
      </c>
      <c r="T8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2295.8776370000055</v>
      </c>
    </row>
    <row r="81" spans="1:20" x14ac:dyDescent="0.35">
      <c r="A81" s="2">
        <v>12</v>
      </c>
      <c r="B81" s="2">
        <v>1</v>
      </c>
      <c r="C81" s="2">
        <v>23</v>
      </c>
      <c r="D81" s="2" t="s">
        <v>79</v>
      </c>
      <c r="E81" s="11">
        <v>8.2077810000000024</v>
      </c>
      <c r="F81" s="12">
        <v>32.83112400000001</v>
      </c>
      <c r="G81" s="11">
        <v>0</v>
      </c>
      <c r="H81" s="12">
        <v>0</v>
      </c>
      <c r="I81" s="11">
        <v>41.538874000000028</v>
      </c>
      <c r="J81" s="12">
        <v>146.77498400000002</v>
      </c>
      <c r="K81" s="11">
        <v>137.71508399999988</v>
      </c>
      <c r="L81" s="12">
        <v>298.9415909999999</v>
      </c>
      <c r="M81" s="11">
        <v>0</v>
      </c>
      <c r="N81" s="12">
        <v>0</v>
      </c>
      <c r="O81" s="11">
        <v>984.54843599999788</v>
      </c>
      <c r="P81" s="12">
        <v>1982.6975769999938</v>
      </c>
      <c r="Q81" s="11">
        <v>35.992637000000009</v>
      </c>
      <c r="R81" s="12">
        <v>71.985274000000018</v>
      </c>
      <c r="S8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1208.0028119999979</v>
      </c>
      <c r="T8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2461.2452759999937</v>
      </c>
    </row>
    <row r="82" spans="1:20" x14ac:dyDescent="0.35">
      <c r="A82" s="2">
        <v>12</v>
      </c>
      <c r="B82" s="2">
        <v>1</v>
      </c>
      <c r="C82" s="2">
        <v>36</v>
      </c>
      <c r="D82" s="2" t="s">
        <v>80</v>
      </c>
      <c r="E82" s="11">
        <v>19.424980999999999</v>
      </c>
      <c r="F82" s="12">
        <v>116.44139799999999</v>
      </c>
      <c r="G82" s="11">
        <v>0</v>
      </c>
      <c r="H82" s="12">
        <v>0</v>
      </c>
      <c r="I82" s="11">
        <v>45.535478999999988</v>
      </c>
      <c r="J82" s="12">
        <v>179.86202399999985</v>
      </c>
      <c r="K82" s="11">
        <v>124.42832600000033</v>
      </c>
      <c r="L82" s="12">
        <v>318.14441400000078</v>
      </c>
      <c r="M82" s="11">
        <v>0</v>
      </c>
      <c r="N82" s="12">
        <v>0</v>
      </c>
      <c r="O82" s="11">
        <v>779.3228139999967</v>
      </c>
      <c r="P82" s="12">
        <v>1601.9740349999938</v>
      </c>
      <c r="Q82" s="11">
        <v>8.4963699999999953</v>
      </c>
      <c r="R82" s="12">
        <v>16.992739999999991</v>
      </c>
      <c r="S8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977.20796999999698</v>
      </c>
      <c r="T8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2216.4218709999946</v>
      </c>
    </row>
    <row r="83" spans="1:20" x14ac:dyDescent="0.35">
      <c r="A83" s="2">
        <v>12</v>
      </c>
      <c r="B83" s="2">
        <v>2</v>
      </c>
      <c r="C83" s="2">
        <v>49</v>
      </c>
      <c r="D83" s="2" t="s">
        <v>82</v>
      </c>
      <c r="E83" s="11">
        <v>61.357383999999996</v>
      </c>
      <c r="F83" s="12">
        <v>257.842558</v>
      </c>
      <c r="G83" s="11">
        <v>0</v>
      </c>
      <c r="H83" s="12">
        <v>0</v>
      </c>
      <c r="I83" s="11">
        <v>83.91509300000007</v>
      </c>
      <c r="J83" s="12">
        <v>194.09135500000008</v>
      </c>
      <c r="K83" s="11">
        <v>84.9173830000001</v>
      </c>
      <c r="L83" s="12">
        <v>179.60879900000035</v>
      </c>
      <c r="M83" s="11">
        <v>0</v>
      </c>
      <c r="N83" s="12">
        <v>0</v>
      </c>
      <c r="O83" s="11">
        <v>1243.4493659999996</v>
      </c>
      <c r="P83" s="12">
        <v>2509.542722999995</v>
      </c>
      <c r="Q83" s="11">
        <v>84.868067999999994</v>
      </c>
      <c r="R83" s="12">
        <v>169.73613599999999</v>
      </c>
      <c r="S8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1558.5072939999998</v>
      </c>
      <c r="T8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3141.0854349999954</v>
      </c>
    </row>
    <row r="84" spans="1:20" x14ac:dyDescent="0.35">
      <c r="A84" s="2">
        <v>12</v>
      </c>
      <c r="B84" s="2">
        <v>3</v>
      </c>
      <c r="C84" s="2">
        <v>55</v>
      </c>
      <c r="D84" s="2" t="s">
        <v>84</v>
      </c>
      <c r="E84" s="11">
        <v>0</v>
      </c>
      <c r="F84" s="12">
        <v>0</v>
      </c>
      <c r="G84" s="11">
        <v>0</v>
      </c>
      <c r="H84" s="12">
        <v>0</v>
      </c>
      <c r="I84" s="11">
        <v>23.354025999999994</v>
      </c>
      <c r="J84" s="12">
        <v>68.779206999999985</v>
      </c>
      <c r="K84" s="11">
        <v>103.18136100000005</v>
      </c>
      <c r="L84" s="12">
        <v>241.83210200000022</v>
      </c>
      <c r="M84" s="11">
        <v>0</v>
      </c>
      <c r="N84" s="12">
        <v>0</v>
      </c>
      <c r="O84" s="11">
        <v>698.31546599999876</v>
      </c>
      <c r="P84" s="12">
        <v>1397.6918829999977</v>
      </c>
      <c r="Q84" s="11">
        <v>6.182391</v>
      </c>
      <c r="R84" s="12">
        <v>12.364782</v>
      </c>
      <c r="S8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831.03324399999883</v>
      </c>
      <c r="T8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1708.303191999998</v>
      </c>
    </row>
    <row r="85" spans="1:20" x14ac:dyDescent="0.35">
      <c r="A85" s="2">
        <v>13</v>
      </c>
      <c r="B85" s="2">
        <v>2</v>
      </c>
      <c r="C85" s="2">
        <v>11</v>
      </c>
      <c r="D85" s="2" t="s">
        <v>89</v>
      </c>
      <c r="E85" s="11">
        <v>50.406732999999939</v>
      </c>
      <c r="F85" s="12">
        <v>219.52742600000008</v>
      </c>
      <c r="G85" s="11">
        <v>0</v>
      </c>
      <c r="H85" s="12">
        <v>0</v>
      </c>
      <c r="I85" s="11">
        <v>92.901732000000109</v>
      </c>
      <c r="J85" s="12">
        <v>318.00504600000033</v>
      </c>
      <c r="K85" s="11">
        <v>97.777129000000102</v>
      </c>
      <c r="L85" s="12">
        <v>233.1747200000006</v>
      </c>
      <c r="M85" s="11">
        <v>4.4337090000000003</v>
      </c>
      <c r="N85" s="12">
        <v>8.8674180000000007</v>
      </c>
      <c r="O85" s="11">
        <v>936.63259499999742</v>
      </c>
      <c r="P85" s="12">
        <v>1882.9061779999959</v>
      </c>
      <c r="Q85" s="11">
        <v>68.394828999999987</v>
      </c>
      <c r="R85" s="12">
        <v>136.51111099999997</v>
      </c>
      <c r="S8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1250.5467269999976</v>
      </c>
      <c r="T8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2653.6133699999968</v>
      </c>
    </row>
    <row r="86" spans="1:20" x14ac:dyDescent="0.35">
      <c r="A86" s="2">
        <v>13</v>
      </c>
      <c r="B86" s="2">
        <v>1</v>
      </c>
      <c r="C86" s="2">
        <v>12</v>
      </c>
      <c r="D86" s="2" t="s">
        <v>85</v>
      </c>
      <c r="E86" s="11">
        <v>26.630406000000004</v>
      </c>
      <c r="F86" s="12">
        <v>106.52162399999999</v>
      </c>
      <c r="G86" s="11">
        <v>0</v>
      </c>
      <c r="H86" s="12">
        <v>0</v>
      </c>
      <c r="I86" s="11">
        <v>58.953891000000048</v>
      </c>
      <c r="J86" s="12">
        <v>136.53426699999991</v>
      </c>
      <c r="K86" s="11">
        <v>69.383599999999973</v>
      </c>
      <c r="L86" s="12">
        <v>148.87771899999993</v>
      </c>
      <c r="M86" s="11">
        <v>0</v>
      </c>
      <c r="N86" s="12">
        <v>0</v>
      </c>
      <c r="O86" s="11">
        <v>669.66307199999687</v>
      </c>
      <c r="P86" s="12">
        <v>1344.0710929999948</v>
      </c>
      <c r="Q86" s="11">
        <v>30.519151999999988</v>
      </c>
      <c r="R86" s="12">
        <v>61.038303999999975</v>
      </c>
      <c r="S8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855.15012099999683</v>
      </c>
      <c r="T8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1736.0047029999946</v>
      </c>
    </row>
    <row r="87" spans="1:20" x14ac:dyDescent="0.35">
      <c r="A87" s="2">
        <v>13</v>
      </c>
      <c r="B87" s="2">
        <v>2</v>
      </c>
      <c r="C87" s="2">
        <v>57</v>
      </c>
      <c r="D87" s="2" t="s">
        <v>90</v>
      </c>
      <c r="E87" s="11">
        <v>12.606171</v>
      </c>
      <c r="F87" s="12">
        <v>66.410148000000007</v>
      </c>
      <c r="G87" s="11">
        <v>0</v>
      </c>
      <c r="H87" s="12">
        <v>0</v>
      </c>
      <c r="I87" s="11">
        <v>46.468367999999963</v>
      </c>
      <c r="J87" s="12">
        <v>116.545239</v>
      </c>
      <c r="K87" s="11">
        <v>69.707602999999992</v>
      </c>
      <c r="L87" s="12">
        <v>141.27663399999997</v>
      </c>
      <c r="M87" s="11">
        <v>0</v>
      </c>
      <c r="N87" s="12">
        <v>0</v>
      </c>
      <c r="O87" s="11">
        <v>430.38910800000076</v>
      </c>
      <c r="P87" s="12">
        <v>862.12824400000147</v>
      </c>
      <c r="Q87" s="11">
        <v>90.698691999999994</v>
      </c>
      <c r="R87" s="12">
        <v>181.39738399999999</v>
      </c>
      <c r="S8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649.86994200000072</v>
      </c>
      <c r="T8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1186.3602650000014</v>
      </c>
    </row>
    <row r="88" spans="1:20" x14ac:dyDescent="0.35">
      <c r="A88" s="2">
        <v>13</v>
      </c>
      <c r="B88" s="2">
        <v>1</v>
      </c>
      <c r="C88" s="2">
        <v>59</v>
      </c>
      <c r="D88" s="2" t="s">
        <v>86</v>
      </c>
      <c r="E88" s="11">
        <v>26.151065999999997</v>
      </c>
      <c r="F88" s="12">
        <v>114.87434800000003</v>
      </c>
      <c r="G88" s="11">
        <v>0</v>
      </c>
      <c r="H88" s="12">
        <v>0</v>
      </c>
      <c r="I88" s="11">
        <v>66.126067000000006</v>
      </c>
      <c r="J88" s="12">
        <v>168.7855549999999</v>
      </c>
      <c r="K88" s="11">
        <v>46.976518000000084</v>
      </c>
      <c r="L88" s="12">
        <v>94.071964000000023</v>
      </c>
      <c r="M88" s="11">
        <v>0</v>
      </c>
      <c r="N88" s="12">
        <v>0</v>
      </c>
      <c r="O88" s="11">
        <v>416.07609100000013</v>
      </c>
      <c r="P88" s="12">
        <v>838.81901599999981</v>
      </c>
      <c r="Q88" s="11">
        <v>29.580249000000002</v>
      </c>
      <c r="R88" s="12">
        <v>59.160498000000004</v>
      </c>
      <c r="S8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584.90999100000022</v>
      </c>
      <c r="T8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1216.5508829999999</v>
      </c>
    </row>
    <row r="89" spans="1:20" x14ac:dyDescent="0.35">
      <c r="A89" s="2">
        <v>13</v>
      </c>
      <c r="B89" s="2">
        <v>1</v>
      </c>
      <c r="C89" s="2">
        <v>61</v>
      </c>
      <c r="D89" s="2" t="s">
        <v>87</v>
      </c>
      <c r="E89" s="11">
        <v>0</v>
      </c>
      <c r="F89" s="12">
        <v>0</v>
      </c>
      <c r="G89" s="11">
        <v>0</v>
      </c>
      <c r="H89" s="12">
        <v>0</v>
      </c>
      <c r="I89" s="11">
        <v>8.2764279999999992</v>
      </c>
      <c r="J89" s="12">
        <v>28.702044000000001</v>
      </c>
      <c r="K89" s="11">
        <v>70.990457999999975</v>
      </c>
      <c r="L89" s="12">
        <v>145.45618900000002</v>
      </c>
      <c r="M89" s="11">
        <v>0</v>
      </c>
      <c r="N89" s="12">
        <v>0</v>
      </c>
      <c r="O89" s="11">
        <v>203.59826800000022</v>
      </c>
      <c r="P89" s="12">
        <v>407.11481600000042</v>
      </c>
      <c r="Q89" s="11">
        <v>35.719703000000003</v>
      </c>
      <c r="R89" s="12">
        <v>71.121398000000013</v>
      </c>
      <c r="S8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318.58485700000017</v>
      </c>
      <c r="T8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581.27304900000047</v>
      </c>
    </row>
    <row r="90" spans="1:20" x14ac:dyDescent="0.35">
      <c r="A90" s="2">
        <v>13</v>
      </c>
      <c r="B90" s="2">
        <v>1</v>
      </c>
      <c r="C90" s="2">
        <v>81</v>
      </c>
      <c r="D90" s="2" t="s">
        <v>88</v>
      </c>
      <c r="E90" s="11">
        <v>0</v>
      </c>
      <c r="F90" s="12">
        <v>0</v>
      </c>
      <c r="G90" s="11">
        <v>0</v>
      </c>
      <c r="H90" s="12">
        <v>0</v>
      </c>
      <c r="I90" s="11">
        <v>117.91796499999992</v>
      </c>
      <c r="J90" s="12">
        <v>304.40624499999967</v>
      </c>
      <c r="K90" s="11">
        <v>22.807463000000002</v>
      </c>
      <c r="L90" s="12">
        <v>45.610252999999986</v>
      </c>
      <c r="M90" s="11">
        <v>0</v>
      </c>
      <c r="N90" s="12">
        <v>0</v>
      </c>
      <c r="O90" s="11">
        <v>870.79706499999986</v>
      </c>
      <c r="P90" s="12">
        <v>1747.1510749999989</v>
      </c>
      <c r="Q90" s="11">
        <v>50.955160000000028</v>
      </c>
      <c r="R90" s="12">
        <v>101.91032000000006</v>
      </c>
      <c r="S9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1062.4776529999999</v>
      </c>
      <c r="T9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2097.1675729999984</v>
      </c>
    </row>
    <row r="91" spans="1:20" x14ac:dyDescent="0.35">
      <c r="A91" s="2">
        <v>13</v>
      </c>
      <c r="B91" s="2">
        <v>2</v>
      </c>
      <c r="C91" s="2">
        <v>100</v>
      </c>
      <c r="D91" s="2" t="s">
        <v>91</v>
      </c>
      <c r="E91" s="11">
        <v>0</v>
      </c>
      <c r="F91" s="12">
        <v>0</v>
      </c>
      <c r="G91" s="11">
        <v>0</v>
      </c>
      <c r="H91" s="12">
        <v>0</v>
      </c>
      <c r="I91" s="11">
        <v>41.268671000000012</v>
      </c>
      <c r="J91" s="12">
        <v>120.866888</v>
      </c>
      <c r="K91" s="11">
        <v>47.422371999999939</v>
      </c>
      <c r="L91" s="12">
        <v>94.84474399999992</v>
      </c>
      <c r="M91" s="11">
        <v>0</v>
      </c>
      <c r="N91" s="12">
        <v>0</v>
      </c>
      <c r="O91" s="11">
        <v>271.50537600000007</v>
      </c>
      <c r="P91" s="12">
        <v>543.01075200000014</v>
      </c>
      <c r="Q91" s="11">
        <v>33.013993999999997</v>
      </c>
      <c r="R91" s="12">
        <v>66.027987999999993</v>
      </c>
      <c r="S9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393.21041300000002</v>
      </c>
      <c r="T9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758.72238400000003</v>
      </c>
    </row>
    <row r="92" spans="1:20" x14ac:dyDescent="0.35">
      <c r="A92" s="2">
        <v>14</v>
      </c>
      <c r="B92" s="2">
        <v>3</v>
      </c>
      <c r="C92" s="2">
        <v>20</v>
      </c>
      <c r="D92" s="2" t="s">
        <v>98</v>
      </c>
      <c r="E92" s="11">
        <v>0</v>
      </c>
      <c r="F92" s="12">
        <v>0</v>
      </c>
      <c r="G92" s="11">
        <v>0</v>
      </c>
      <c r="H92" s="12">
        <v>0</v>
      </c>
      <c r="I92" s="11">
        <v>59.816705000000042</v>
      </c>
      <c r="J92" s="12">
        <v>196.6401789999997</v>
      </c>
      <c r="K92" s="11">
        <v>27.177975000000014</v>
      </c>
      <c r="L92" s="12">
        <v>64.080854000000002</v>
      </c>
      <c r="M92" s="11">
        <v>0</v>
      </c>
      <c r="N92" s="12">
        <v>0</v>
      </c>
      <c r="O92" s="11">
        <v>443.39755399999984</v>
      </c>
      <c r="P92" s="12">
        <v>887.88436899999954</v>
      </c>
      <c r="Q92" s="11">
        <v>52.546575999999988</v>
      </c>
      <c r="R92" s="12">
        <v>105.04464999999998</v>
      </c>
      <c r="S92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582.93880999999988</v>
      </c>
      <c r="T92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1148.6054019999992</v>
      </c>
    </row>
    <row r="93" spans="1:20" x14ac:dyDescent="0.35">
      <c r="A93" s="2">
        <v>14</v>
      </c>
      <c r="B93" s="2">
        <v>3</v>
      </c>
      <c r="C93" s="2">
        <v>22</v>
      </c>
      <c r="D93" s="2" t="s">
        <v>99</v>
      </c>
      <c r="E93" s="11">
        <v>0</v>
      </c>
      <c r="F93" s="12">
        <v>0</v>
      </c>
      <c r="G93" s="11">
        <v>0</v>
      </c>
      <c r="H93" s="12">
        <v>0</v>
      </c>
      <c r="I93" s="11">
        <v>28.848660000000002</v>
      </c>
      <c r="J93" s="12">
        <v>64.525885999999986</v>
      </c>
      <c r="K93" s="11">
        <v>8.0153390000000009</v>
      </c>
      <c r="L93" s="12">
        <v>16.030678000000002</v>
      </c>
      <c r="M93" s="11">
        <v>0</v>
      </c>
      <c r="N93" s="12">
        <v>0</v>
      </c>
      <c r="O93" s="11">
        <v>190.97421599999987</v>
      </c>
      <c r="P93" s="12">
        <v>381.94843199999974</v>
      </c>
      <c r="Q93" s="11">
        <v>20.416827000000001</v>
      </c>
      <c r="R93" s="12">
        <v>40.833654000000003</v>
      </c>
      <c r="S93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248.25504199999989</v>
      </c>
      <c r="T93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462.50499599999972</v>
      </c>
    </row>
    <row r="94" spans="1:20" x14ac:dyDescent="0.35">
      <c r="A94" s="2">
        <v>14</v>
      </c>
      <c r="B94" s="2">
        <v>3</v>
      </c>
      <c r="C94" s="2">
        <v>38</v>
      </c>
      <c r="D94" s="2" t="s">
        <v>100</v>
      </c>
      <c r="E94" s="11">
        <v>0</v>
      </c>
      <c r="F94" s="12">
        <v>0</v>
      </c>
      <c r="G94" s="11">
        <v>0</v>
      </c>
      <c r="H94" s="12">
        <v>0</v>
      </c>
      <c r="I94" s="11">
        <v>27.239623999999999</v>
      </c>
      <c r="J94" s="12">
        <v>54.479248000000034</v>
      </c>
      <c r="K94" s="11">
        <v>61.172629999999984</v>
      </c>
      <c r="L94" s="12">
        <v>132.93116999999998</v>
      </c>
      <c r="M94" s="11">
        <v>0</v>
      </c>
      <c r="N94" s="12">
        <v>0</v>
      </c>
      <c r="O94" s="11">
        <v>163.04250399999989</v>
      </c>
      <c r="P94" s="12">
        <v>326.08500799999979</v>
      </c>
      <c r="Q94" s="11">
        <v>21.200201999999997</v>
      </c>
      <c r="R94" s="12">
        <v>42.400403999999995</v>
      </c>
      <c r="S94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272.6549599999999</v>
      </c>
      <c r="T94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513.49542599999984</v>
      </c>
    </row>
    <row r="95" spans="1:20" x14ac:dyDescent="0.35">
      <c r="A95" s="2">
        <v>14</v>
      </c>
      <c r="B95" s="2">
        <v>2</v>
      </c>
      <c r="C95" s="2">
        <v>44</v>
      </c>
      <c r="D95" s="2" t="s">
        <v>95</v>
      </c>
      <c r="E95" s="11">
        <v>36.712000000000003</v>
      </c>
      <c r="F95" s="12">
        <v>146.84800000000007</v>
      </c>
      <c r="G95" s="11">
        <v>0</v>
      </c>
      <c r="H95" s="12">
        <v>0</v>
      </c>
      <c r="I95" s="11">
        <v>70.719030999999816</v>
      </c>
      <c r="J95" s="12">
        <v>216.57344000000003</v>
      </c>
      <c r="K95" s="11">
        <v>46.984491999999968</v>
      </c>
      <c r="L95" s="12">
        <v>98.292640999999975</v>
      </c>
      <c r="M95" s="11">
        <v>0</v>
      </c>
      <c r="N95" s="12">
        <v>0</v>
      </c>
      <c r="O95" s="11">
        <v>372.60543000000001</v>
      </c>
      <c r="P95" s="12">
        <v>746.45937000000004</v>
      </c>
      <c r="Q95" s="11">
        <v>64.957382000000024</v>
      </c>
      <c r="R95" s="12">
        <v>129.91476400000005</v>
      </c>
      <c r="S95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591.97833499999979</v>
      </c>
      <c r="T95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1208.1734510000001</v>
      </c>
    </row>
    <row r="96" spans="1:20" x14ac:dyDescent="0.35">
      <c r="A96" s="2">
        <v>14</v>
      </c>
      <c r="B96" s="2">
        <v>1</v>
      </c>
      <c r="C96" s="2">
        <v>45</v>
      </c>
      <c r="D96" s="2" t="s">
        <v>92</v>
      </c>
      <c r="E96" s="11">
        <v>16.866970999999999</v>
      </c>
      <c r="F96" s="12">
        <v>67.467884000000012</v>
      </c>
      <c r="G96" s="11">
        <v>0</v>
      </c>
      <c r="H96" s="12">
        <v>0</v>
      </c>
      <c r="I96" s="11">
        <v>62.714468000000132</v>
      </c>
      <c r="J96" s="12">
        <v>181.66157700000008</v>
      </c>
      <c r="K96" s="11">
        <v>32.041380000000032</v>
      </c>
      <c r="L96" s="12">
        <v>84.79051800000002</v>
      </c>
      <c r="M96" s="11">
        <v>0</v>
      </c>
      <c r="N96" s="12">
        <v>0</v>
      </c>
      <c r="O96" s="11">
        <v>677.15500699999893</v>
      </c>
      <c r="P96" s="12">
        <v>1360.5096959999976</v>
      </c>
      <c r="Q96" s="11">
        <v>87.262506999999957</v>
      </c>
      <c r="R96" s="12">
        <v>174.52501399999991</v>
      </c>
      <c r="S96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876.04033299999901</v>
      </c>
      <c r="T96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1694.4296749999976</v>
      </c>
    </row>
    <row r="97" spans="1:20" x14ac:dyDescent="0.35">
      <c r="A97" s="2">
        <v>14</v>
      </c>
      <c r="B97" s="2">
        <v>2</v>
      </c>
      <c r="C97" s="2">
        <v>50</v>
      </c>
      <c r="D97" s="2" t="s">
        <v>96</v>
      </c>
      <c r="E97" s="11">
        <v>0</v>
      </c>
      <c r="F97" s="12">
        <v>0</v>
      </c>
      <c r="G97" s="11">
        <v>0</v>
      </c>
      <c r="H97" s="12">
        <v>0</v>
      </c>
      <c r="I97" s="11">
        <v>65.849041</v>
      </c>
      <c r="J97" s="12">
        <v>208.86687300000037</v>
      </c>
      <c r="K97" s="11">
        <v>58.124555999999984</v>
      </c>
      <c r="L97" s="12">
        <v>129.77384800000004</v>
      </c>
      <c r="M97" s="11">
        <v>0</v>
      </c>
      <c r="N97" s="12">
        <v>0</v>
      </c>
      <c r="O97" s="11">
        <v>357.50163299999872</v>
      </c>
      <c r="P97" s="12">
        <v>715.11383199999727</v>
      </c>
      <c r="Q97" s="11">
        <v>98.628423000000154</v>
      </c>
      <c r="R97" s="12">
        <v>197.25684600000028</v>
      </c>
      <c r="S97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580.10365299999887</v>
      </c>
      <c r="T97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1053.7545529999977</v>
      </c>
    </row>
    <row r="98" spans="1:20" x14ac:dyDescent="0.35">
      <c r="A98" s="2">
        <v>14</v>
      </c>
      <c r="B98" s="2">
        <v>3</v>
      </c>
      <c r="C98" s="2">
        <v>56</v>
      </c>
      <c r="D98" s="2" t="s">
        <v>101</v>
      </c>
      <c r="E98" s="11">
        <v>0</v>
      </c>
      <c r="F98" s="12">
        <v>0</v>
      </c>
      <c r="G98" s="11">
        <v>0</v>
      </c>
      <c r="H98" s="12">
        <v>0</v>
      </c>
      <c r="I98" s="11">
        <v>65.199897000000064</v>
      </c>
      <c r="J98" s="12">
        <v>188.99103500000004</v>
      </c>
      <c r="K98" s="11">
        <v>33.533285000000006</v>
      </c>
      <c r="L98" s="12">
        <v>68.912918000000005</v>
      </c>
      <c r="M98" s="11">
        <v>0</v>
      </c>
      <c r="N98" s="12">
        <v>0</v>
      </c>
      <c r="O98" s="11">
        <v>464.47401999999903</v>
      </c>
      <c r="P98" s="12">
        <v>928.93246199999805</v>
      </c>
      <c r="Q98" s="11">
        <v>110.20932399999994</v>
      </c>
      <c r="R98" s="12">
        <v>220.41864799999988</v>
      </c>
      <c r="S98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673.41652599999907</v>
      </c>
      <c r="T98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1186.8364149999982</v>
      </c>
    </row>
    <row r="99" spans="1:20" x14ac:dyDescent="0.35">
      <c r="A99" s="2">
        <v>14</v>
      </c>
      <c r="B99" s="2">
        <v>1</v>
      </c>
      <c r="C99" s="2">
        <v>75</v>
      </c>
      <c r="D99" s="2" t="s">
        <v>93</v>
      </c>
      <c r="E99" s="11">
        <v>13.121156999999998</v>
      </c>
      <c r="F99" s="12">
        <v>52.484628000000001</v>
      </c>
      <c r="G99" s="11">
        <v>0</v>
      </c>
      <c r="H99" s="12">
        <v>0</v>
      </c>
      <c r="I99" s="11">
        <v>22.810400999999992</v>
      </c>
      <c r="J99" s="12">
        <v>70.974091999999999</v>
      </c>
      <c r="K99" s="11">
        <v>34.605386999999986</v>
      </c>
      <c r="L99" s="12">
        <v>69.210486000000003</v>
      </c>
      <c r="M99" s="11">
        <v>0</v>
      </c>
      <c r="N99" s="12">
        <v>0</v>
      </c>
      <c r="O99" s="11">
        <v>330.44717599999933</v>
      </c>
      <c r="P99" s="12">
        <v>660.89505199999883</v>
      </c>
      <c r="Q99" s="11">
        <v>27.731067999999997</v>
      </c>
      <c r="R99" s="12">
        <v>55.462136000000001</v>
      </c>
      <c r="S99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428.71518899999927</v>
      </c>
      <c r="T99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853.56425799999886</v>
      </c>
    </row>
    <row r="100" spans="1:20" x14ac:dyDescent="0.35">
      <c r="A100" s="2">
        <v>14</v>
      </c>
      <c r="B100" s="2">
        <v>2</v>
      </c>
      <c r="C100" s="2">
        <v>87</v>
      </c>
      <c r="D100" s="2" t="s">
        <v>97</v>
      </c>
      <c r="E100" s="11">
        <v>0</v>
      </c>
      <c r="F100" s="12">
        <v>0</v>
      </c>
      <c r="G100" s="11">
        <v>0</v>
      </c>
      <c r="H100" s="12">
        <v>0</v>
      </c>
      <c r="I100" s="11">
        <v>61.956772000000022</v>
      </c>
      <c r="J100" s="12">
        <v>156.36504000000016</v>
      </c>
      <c r="K100" s="11">
        <v>18.396111999999995</v>
      </c>
      <c r="L100" s="12">
        <v>42.453848000000015</v>
      </c>
      <c r="M100" s="11">
        <v>0</v>
      </c>
      <c r="N100" s="12">
        <v>0</v>
      </c>
      <c r="O100" s="11">
        <v>154.93429199999977</v>
      </c>
      <c r="P100" s="12">
        <v>310.46895599999954</v>
      </c>
      <c r="Q100" s="11">
        <v>36.342600000000004</v>
      </c>
      <c r="R100" s="12">
        <v>72.685200000000009</v>
      </c>
      <c r="S100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271.62977599999977</v>
      </c>
      <c r="T100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509.28784399999972</v>
      </c>
    </row>
    <row r="101" spans="1:20" x14ac:dyDescent="0.35">
      <c r="A101" s="2">
        <v>14</v>
      </c>
      <c r="B101" s="2">
        <v>1</v>
      </c>
      <c r="C101" s="2">
        <v>88</v>
      </c>
      <c r="D101" s="2" t="s">
        <v>94</v>
      </c>
      <c r="E101" s="11">
        <v>0</v>
      </c>
      <c r="F101" s="12">
        <v>0</v>
      </c>
      <c r="G101" s="11">
        <v>0</v>
      </c>
      <c r="H101" s="12">
        <v>0</v>
      </c>
      <c r="I101" s="11">
        <v>66.163719999999955</v>
      </c>
      <c r="J101" s="12">
        <v>147.11791199999979</v>
      </c>
      <c r="K101" s="11">
        <v>37.129201999999999</v>
      </c>
      <c r="L101" s="12">
        <v>84.284651999999966</v>
      </c>
      <c r="M101" s="11">
        <v>0</v>
      </c>
      <c r="N101" s="12">
        <v>0</v>
      </c>
      <c r="O101" s="11">
        <v>265.32978300000059</v>
      </c>
      <c r="P101" s="12">
        <v>532.12460800000133</v>
      </c>
      <c r="Q101" s="11">
        <v>38.678181999999985</v>
      </c>
      <c r="R101" s="12">
        <v>77.356363999999971</v>
      </c>
      <c r="S101" s="7">
        <f>SUM(Table2[[#This Row],[Normal Interstate Paved Route Miles]],Table2[[#This Row],[Business, Etc. Interstate Paved Route Miles]],Table2[[#This Row],[US Paved Route Miles]],Table2[[#This Row],[NC Paved Route Miles]],Table2[[#This Row],[NC Unpaved Route Miles]],Table2[[#This Row],[SR Paved Route Miles]],Table2[[#This Row],[SR Unpaved Route Miles]])</f>
        <v>407.30088700000056</v>
      </c>
      <c r="T101" s="7">
        <f>SUM(Table2[[#This Row],[Normal Interstate Paved Lane Miles]],Table2[[#This Row],[Business, Etc. Interstate Paved Lane Miles]],Table2[[#This Row],[US Paved Lane Miles]],Table2[[#This Row],[NC Paved Lane Miles]],Table2[[#This Row],[SR Paved Lane Miles]])</f>
        <v>763.52717200000109</v>
      </c>
    </row>
    <row r="102" spans="1:20" s="11" customFormat="1" x14ac:dyDescent="0.35">
      <c r="A102" s="5"/>
      <c r="B102" s="5"/>
      <c r="C102" s="5"/>
      <c r="D102" s="5"/>
      <c r="E102" s="5">
        <f>SUBTOTAL(109,Table2[Normal Interstate Paved Route Miles])</f>
        <v>1432.8299319999994</v>
      </c>
      <c r="F102" s="10">
        <f>SUBTOTAL(109,Table2[Normal Interstate Paved Lane Miles])</f>
        <v>6995.5882659999988</v>
      </c>
      <c r="G102" s="5">
        <f>SUBTOTAL(109,Table2[Business, Etc. Interstate Paved Route Miles])</f>
        <v>15.128054000000002</v>
      </c>
      <c r="H102" s="5">
        <f>SUBTOTAL(109,Table2[Business, Etc. Interstate Paved Lane Miles])</f>
        <v>60.512216000000024</v>
      </c>
      <c r="I102" s="10">
        <f>SUBTOTAL(109,Table2[US Paved Route Miles])</f>
        <v>5601.3397509999986</v>
      </c>
      <c r="J102" s="10">
        <f>SUBTOTAL(109,Table2[US Paved Lane Miles])</f>
        <v>16834.590478000002</v>
      </c>
      <c r="K102" s="10">
        <f>SUBTOTAL(109,Table2[NC Paved Route Miles])</f>
        <v>8140.9103780000005</v>
      </c>
      <c r="L102" s="10">
        <f>SUBTOTAL(109,Table2[NC Paved Lane Miles])</f>
        <v>18414.867804999998</v>
      </c>
      <c r="M102" s="5">
        <f>SUBTOTAL(109,Table2[NC Unpaved Route Miles])</f>
        <v>12.251261</v>
      </c>
      <c r="N102" s="5">
        <f>SUBTOTAL(109,Table2[NC Unpaved Lane Miles])</f>
        <v>24.502521999999999</v>
      </c>
      <c r="O102" s="10">
        <f>SUBTOTAL(109,Table2[SR Paved Route Miles])</f>
        <v>61432.08901299999</v>
      </c>
      <c r="P102" s="10">
        <f>SUBTOTAL(109,Table2[SR Paved Lane Miles])</f>
        <v>124791.91788999991</v>
      </c>
      <c r="Q102" s="10">
        <f>SUBTOTAL(109,Table2[SR Unpaved Route Miles])</f>
        <v>3922.6313619999996</v>
      </c>
      <c r="R102" s="10">
        <f>SUBTOTAL(109,Table2[SR Unpaved Lane Miles])</f>
        <v>7829.7615879999994</v>
      </c>
      <c r="S102" s="10">
        <f>SUBTOTAL(109,Table2[Total Miles])</f>
        <v>80557.179750999945</v>
      </c>
      <c r="T102" s="10">
        <f>SUBTOTAL(109,Table2[Total Lane Miles])</f>
        <v>167097.47665499992</v>
      </c>
    </row>
  </sheetData>
  <sortState xmlns:xlrd2="http://schemas.microsoft.com/office/spreadsheetml/2017/richdata2" ref="A2:R101">
    <sortCondition ref="A2:A101"/>
    <sortCondition ref="B2:B101"/>
    <sortCondition ref="C2:C10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8"/>
  <sheetViews>
    <sheetView workbookViewId="0">
      <selection activeCell="G34" sqref="G34"/>
    </sheetView>
  </sheetViews>
  <sheetFormatPr defaultRowHeight="14.5" x14ac:dyDescent="0.35"/>
  <cols>
    <col min="1" max="1" width="11.90625" style="2" bestFit="1" customWidth="1"/>
    <col min="2" max="2" width="10.7265625" style="3" bestFit="1" customWidth="1"/>
    <col min="3" max="3" width="10.26953125" style="3" bestFit="1" customWidth="1"/>
    <col min="4" max="5" width="12.7265625" style="3" bestFit="1" customWidth="1"/>
    <col min="6" max="6" width="11.6328125" style="3" bestFit="1" customWidth="1"/>
    <col min="7" max="7" width="9.6328125" style="3" bestFit="1" customWidth="1"/>
    <col min="8" max="8" width="11.36328125" style="3" bestFit="1" customWidth="1"/>
    <col min="9" max="9" width="9.6328125" style="3" bestFit="1" customWidth="1"/>
    <col min="10" max="10" width="8.26953125" style="3" bestFit="1" customWidth="1"/>
    <col min="11" max="11" width="9.6328125" style="3" bestFit="1" customWidth="1"/>
    <col min="12" max="12" width="10.7265625" style="3" bestFit="1" customWidth="1"/>
    <col min="13" max="13" width="9.90625" style="3" bestFit="1" customWidth="1"/>
    <col min="14" max="14" width="8.26953125" style="3" bestFit="1" customWidth="1"/>
    <col min="15" max="15" width="9.6328125" style="3" bestFit="1" customWidth="1"/>
    <col min="16" max="16" width="8.90625" style="3" bestFit="1" customWidth="1"/>
    <col min="17" max="17" width="9.90625" style="3" bestFit="1" customWidth="1"/>
    <col min="18" max="18" width="21" bestFit="1" customWidth="1"/>
  </cols>
  <sheetData>
    <row r="3" spans="1:18" s="2" customFormat="1" ht="60" customHeight="1" x14ac:dyDescent="0.35">
      <c r="A3" s="9" t="s">
        <v>0</v>
      </c>
      <c r="B3" s="3" t="s">
        <v>121</v>
      </c>
      <c r="C3" s="3" t="s">
        <v>122</v>
      </c>
      <c r="D3" s="3" t="s">
        <v>123</v>
      </c>
      <c r="E3" s="3" t="s">
        <v>124</v>
      </c>
      <c r="F3" s="3" t="s">
        <v>125</v>
      </c>
      <c r="G3" s="3" t="s">
        <v>126</v>
      </c>
      <c r="H3" s="3" t="s">
        <v>127</v>
      </c>
      <c r="I3" s="3" t="s">
        <v>128</v>
      </c>
      <c r="J3" s="3" t="s">
        <v>129</v>
      </c>
      <c r="K3" s="3" t="s">
        <v>130</v>
      </c>
      <c r="L3" s="3" t="s">
        <v>131</v>
      </c>
      <c r="M3" s="3" t="s">
        <v>132</v>
      </c>
      <c r="N3" s="3" t="s">
        <v>133</v>
      </c>
      <c r="O3" s="3" t="s">
        <v>134</v>
      </c>
      <c r="P3" s="3" t="s">
        <v>135</v>
      </c>
      <c r="Q3" s="3" t="s">
        <v>136</v>
      </c>
      <c r="R3"/>
    </row>
    <row r="4" spans="1:18" x14ac:dyDescent="0.35">
      <c r="A4" s="2">
        <v>1</v>
      </c>
      <c r="B4" s="6">
        <v>7.5007330000000003</v>
      </c>
      <c r="C4" s="6">
        <v>30.002931999999994</v>
      </c>
      <c r="D4" s="6">
        <v>0</v>
      </c>
      <c r="E4" s="6">
        <v>0</v>
      </c>
      <c r="F4" s="6">
        <v>576.45207000000016</v>
      </c>
      <c r="G4" s="6">
        <v>1664.0313820000001</v>
      </c>
      <c r="H4" s="6">
        <v>782.05404599999986</v>
      </c>
      <c r="I4" s="6">
        <v>1617.4484</v>
      </c>
      <c r="J4" s="6">
        <v>0</v>
      </c>
      <c r="K4" s="6">
        <v>0</v>
      </c>
      <c r="L4" s="6">
        <v>3530.8768139999997</v>
      </c>
      <c r="M4" s="6">
        <v>7064.5620699999999</v>
      </c>
      <c r="N4" s="6">
        <v>317.55524699999995</v>
      </c>
      <c r="O4" s="6">
        <v>634.82649400000003</v>
      </c>
      <c r="P4" s="6">
        <v>5214.4389099999999</v>
      </c>
      <c r="Q4" s="6">
        <v>10376.044784000002</v>
      </c>
    </row>
    <row r="5" spans="1:18" x14ac:dyDescent="0.35">
      <c r="A5" s="2">
        <v>2</v>
      </c>
      <c r="B5" s="6">
        <v>20.280442000000001</v>
      </c>
      <c r="C5" s="6">
        <v>81.121768000000003</v>
      </c>
      <c r="D5" s="6">
        <v>0</v>
      </c>
      <c r="E5" s="6">
        <v>0</v>
      </c>
      <c r="F5" s="6">
        <v>395.76704700000005</v>
      </c>
      <c r="G5" s="6">
        <v>1214.5392200000001</v>
      </c>
      <c r="H5" s="6">
        <v>704.65839100000017</v>
      </c>
      <c r="I5" s="6">
        <v>1652.0981379999998</v>
      </c>
      <c r="J5" s="6">
        <v>0</v>
      </c>
      <c r="K5" s="6">
        <v>0</v>
      </c>
      <c r="L5" s="6">
        <v>3727.8358979999966</v>
      </c>
      <c r="M5" s="6">
        <v>7538.8795079999927</v>
      </c>
      <c r="N5" s="6">
        <v>231.96629899999999</v>
      </c>
      <c r="O5" s="6">
        <v>463.41726800000004</v>
      </c>
      <c r="P5" s="6">
        <v>5080.5080769999968</v>
      </c>
      <c r="Q5" s="6">
        <v>10486.638633999992</v>
      </c>
    </row>
    <row r="6" spans="1:18" x14ac:dyDescent="0.35">
      <c r="A6" s="2">
        <v>3</v>
      </c>
      <c r="B6" s="6">
        <v>100.08539799999998</v>
      </c>
      <c r="C6" s="6">
        <v>400.34159199999999</v>
      </c>
      <c r="D6" s="6">
        <v>0</v>
      </c>
      <c r="E6" s="6">
        <v>0</v>
      </c>
      <c r="F6" s="6">
        <v>451.35979800000001</v>
      </c>
      <c r="G6" s="6">
        <v>1410.9952180000007</v>
      </c>
      <c r="H6" s="6">
        <v>720.46075700000017</v>
      </c>
      <c r="I6" s="6">
        <v>1662.8986560000014</v>
      </c>
      <c r="J6" s="6">
        <v>0</v>
      </c>
      <c r="K6" s="6">
        <v>0</v>
      </c>
      <c r="L6" s="6">
        <v>4309.3641730000081</v>
      </c>
      <c r="M6" s="6">
        <v>8693.3665320000146</v>
      </c>
      <c r="N6" s="6">
        <v>111.65121300000001</v>
      </c>
      <c r="O6" s="6">
        <v>222.39942600000001</v>
      </c>
      <c r="P6" s="6">
        <v>5692.9213390000086</v>
      </c>
      <c r="Q6" s="6">
        <v>12167.601998000016</v>
      </c>
    </row>
    <row r="7" spans="1:18" x14ac:dyDescent="0.35">
      <c r="A7" s="2">
        <v>4</v>
      </c>
      <c r="B7" s="6">
        <v>184.969302</v>
      </c>
      <c r="C7" s="6">
        <v>743.59949199999994</v>
      </c>
      <c r="D7" s="6">
        <v>0</v>
      </c>
      <c r="E7" s="6">
        <v>0</v>
      </c>
      <c r="F7" s="6">
        <v>497.46209399999992</v>
      </c>
      <c r="G7" s="6">
        <v>1486.5233010000006</v>
      </c>
      <c r="H7" s="6">
        <v>788.7934649999994</v>
      </c>
      <c r="I7" s="6">
        <v>1679.2341699999993</v>
      </c>
      <c r="J7" s="6">
        <v>0</v>
      </c>
      <c r="K7" s="6">
        <v>0</v>
      </c>
      <c r="L7" s="6">
        <v>4920.4319699999978</v>
      </c>
      <c r="M7" s="6">
        <v>9946.6623380000019</v>
      </c>
      <c r="N7" s="6">
        <v>128.85732400000001</v>
      </c>
      <c r="O7" s="6">
        <v>255.69636500000001</v>
      </c>
      <c r="P7" s="6">
        <v>6520.514154999998</v>
      </c>
      <c r="Q7" s="6">
        <v>13856.019301000004</v>
      </c>
    </row>
    <row r="8" spans="1:18" x14ac:dyDescent="0.35">
      <c r="A8" s="2">
        <v>5</v>
      </c>
      <c r="B8" s="6">
        <v>164.76169399999995</v>
      </c>
      <c r="C8" s="6">
        <v>924.57432600000027</v>
      </c>
      <c r="D8" s="6">
        <v>0</v>
      </c>
      <c r="E8" s="6">
        <v>0</v>
      </c>
      <c r="F8" s="6">
        <v>430.9892329999999</v>
      </c>
      <c r="G8" s="6">
        <v>1379.6393250000006</v>
      </c>
      <c r="H8" s="6">
        <v>481.33519500000023</v>
      </c>
      <c r="I8" s="6">
        <v>1196.3974599999997</v>
      </c>
      <c r="J8" s="6">
        <v>0</v>
      </c>
      <c r="K8" s="6">
        <v>0</v>
      </c>
      <c r="L8" s="6">
        <v>5368.2000699999899</v>
      </c>
      <c r="M8" s="6">
        <v>11306.597938999963</v>
      </c>
      <c r="N8" s="6">
        <v>289.82097699999997</v>
      </c>
      <c r="O8" s="6">
        <v>572.22245699999996</v>
      </c>
      <c r="P8" s="6">
        <v>6735.107168999989</v>
      </c>
      <c r="Q8" s="6">
        <v>14807.209049999961</v>
      </c>
    </row>
    <row r="9" spans="1:18" x14ac:dyDescent="0.35">
      <c r="A9" s="2">
        <v>6</v>
      </c>
      <c r="B9" s="6">
        <v>119.55980099999998</v>
      </c>
      <c r="C9" s="6">
        <v>482.89226599999984</v>
      </c>
      <c r="D9" s="6">
        <v>15.128054000000002</v>
      </c>
      <c r="E9" s="6">
        <v>60.512216000000024</v>
      </c>
      <c r="F9" s="6">
        <v>343.99084100000016</v>
      </c>
      <c r="G9" s="6">
        <v>949.07449800000063</v>
      </c>
      <c r="H9" s="6">
        <v>860.61362900000029</v>
      </c>
      <c r="I9" s="6">
        <v>1983.5431600000006</v>
      </c>
      <c r="J9" s="6">
        <v>0</v>
      </c>
      <c r="K9" s="6">
        <v>0</v>
      </c>
      <c r="L9" s="6">
        <v>4733.0804849999977</v>
      </c>
      <c r="M9" s="6">
        <v>9645.7879459999986</v>
      </c>
      <c r="N9" s="6">
        <v>239.85379600000005</v>
      </c>
      <c r="O9" s="6">
        <v>477.31946600000003</v>
      </c>
      <c r="P9" s="6">
        <v>6312.2266059999984</v>
      </c>
      <c r="Q9" s="6">
        <v>13121.810085999998</v>
      </c>
    </row>
    <row r="10" spans="1:18" x14ac:dyDescent="0.35">
      <c r="A10" s="2">
        <v>7</v>
      </c>
      <c r="B10" s="6">
        <v>158.20716999999991</v>
      </c>
      <c r="C10" s="6">
        <v>941.9736959999999</v>
      </c>
      <c r="D10" s="6">
        <v>0</v>
      </c>
      <c r="E10" s="6">
        <v>0</v>
      </c>
      <c r="F10" s="6">
        <v>291.79274400000003</v>
      </c>
      <c r="G10" s="6">
        <v>934.69332399999928</v>
      </c>
      <c r="H10" s="6">
        <v>485.6364279999998</v>
      </c>
      <c r="I10" s="6">
        <v>1073.2811110000002</v>
      </c>
      <c r="J10" s="6">
        <v>0</v>
      </c>
      <c r="K10" s="6">
        <v>0</v>
      </c>
      <c r="L10" s="6">
        <v>4422.0736380000035</v>
      </c>
      <c r="M10" s="6">
        <v>9137.7487060000058</v>
      </c>
      <c r="N10" s="6">
        <v>211.517762</v>
      </c>
      <c r="O10" s="6">
        <v>422.86828600000001</v>
      </c>
      <c r="P10" s="6">
        <v>5569.2277420000028</v>
      </c>
      <c r="Q10" s="6">
        <v>12087.696837000007</v>
      </c>
    </row>
    <row r="11" spans="1:18" x14ac:dyDescent="0.35">
      <c r="A11" s="2">
        <v>8</v>
      </c>
      <c r="B11" s="6">
        <v>84.308374999999955</v>
      </c>
      <c r="C11" s="6">
        <v>351.88196599999964</v>
      </c>
      <c r="D11" s="6">
        <v>0</v>
      </c>
      <c r="E11" s="6">
        <v>0</v>
      </c>
      <c r="F11" s="6">
        <v>508.43163099999981</v>
      </c>
      <c r="G11" s="6">
        <v>1602.7372349999994</v>
      </c>
      <c r="H11" s="6">
        <v>538.56313999999986</v>
      </c>
      <c r="I11" s="6">
        <v>1152.02439</v>
      </c>
      <c r="J11" s="6">
        <v>0</v>
      </c>
      <c r="K11" s="6">
        <v>0</v>
      </c>
      <c r="L11" s="6">
        <v>5544.0356880000008</v>
      </c>
      <c r="M11" s="6">
        <v>11121.769840999998</v>
      </c>
      <c r="N11" s="6">
        <v>302.37008799999995</v>
      </c>
      <c r="O11" s="6">
        <v>604.65733399999988</v>
      </c>
      <c r="P11" s="6">
        <v>6977.7089219999998</v>
      </c>
      <c r="Q11" s="6">
        <v>14228.413431999999</v>
      </c>
    </row>
    <row r="12" spans="1:18" x14ac:dyDescent="0.35">
      <c r="A12" s="2">
        <v>9</v>
      </c>
      <c r="B12" s="6">
        <v>116.76276700000004</v>
      </c>
      <c r="C12" s="6">
        <v>635.21659200000011</v>
      </c>
      <c r="D12" s="6">
        <v>0</v>
      </c>
      <c r="E12" s="6">
        <v>0</v>
      </c>
      <c r="F12" s="6">
        <v>251.84943300000015</v>
      </c>
      <c r="G12" s="6">
        <v>759.85208399999999</v>
      </c>
      <c r="H12" s="6">
        <v>429.53832000000017</v>
      </c>
      <c r="I12" s="6">
        <v>987.20662300000026</v>
      </c>
      <c r="J12" s="6">
        <v>0</v>
      </c>
      <c r="K12" s="6">
        <v>0</v>
      </c>
      <c r="L12" s="6">
        <v>4169.7144439999984</v>
      </c>
      <c r="M12" s="6">
        <v>8473.2829559999955</v>
      </c>
      <c r="N12" s="6">
        <v>169.16898900000001</v>
      </c>
      <c r="O12" s="6">
        <v>338.26891000000001</v>
      </c>
      <c r="P12" s="6">
        <v>5137.0339529999983</v>
      </c>
      <c r="Q12" s="6">
        <v>10855.558254999996</v>
      </c>
    </row>
    <row r="13" spans="1:18" x14ac:dyDescent="0.35">
      <c r="A13" s="2">
        <v>10</v>
      </c>
      <c r="B13" s="6">
        <v>135.61240699999988</v>
      </c>
      <c r="C13" s="6">
        <v>945.54572599999926</v>
      </c>
      <c r="D13" s="6">
        <v>0</v>
      </c>
      <c r="E13" s="6">
        <v>0</v>
      </c>
      <c r="F13" s="6">
        <v>237.59811300000001</v>
      </c>
      <c r="G13" s="6">
        <v>837.76119900000026</v>
      </c>
      <c r="H13" s="6">
        <v>522.67527000000041</v>
      </c>
      <c r="I13" s="6">
        <v>1395.5001909999996</v>
      </c>
      <c r="J13" s="6">
        <v>0</v>
      </c>
      <c r="K13" s="6">
        <v>0</v>
      </c>
      <c r="L13" s="6">
        <v>4061.8481259999917</v>
      </c>
      <c r="M13" s="6">
        <v>8379.7764219999881</v>
      </c>
      <c r="N13" s="6">
        <v>100.62995299999999</v>
      </c>
      <c r="O13" s="6">
        <v>201.25990599999997</v>
      </c>
      <c r="P13" s="6">
        <v>5058.3638689999916</v>
      </c>
      <c r="Q13" s="6">
        <v>11558.583537999986</v>
      </c>
    </row>
    <row r="14" spans="1:18" x14ac:dyDescent="0.35">
      <c r="A14" s="2">
        <v>11</v>
      </c>
      <c r="B14" s="6">
        <v>49.562999999999974</v>
      </c>
      <c r="C14" s="6">
        <v>198.25199999999998</v>
      </c>
      <c r="D14" s="6">
        <v>0</v>
      </c>
      <c r="E14" s="6">
        <v>0</v>
      </c>
      <c r="F14" s="6">
        <v>391.89979000000005</v>
      </c>
      <c r="G14" s="6">
        <v>1129.51614</v>
      </c>
      <c r="H14" s="6">
        <v>467.33003200000007</v>
      </c>
      <c r="I14" s="6">
        <v>989.09395800000027</v>
      </c>
      <c r="J14" s="6">
        <v>7.8175519999999992</v>
      </c>
      <c r="K14" s="6">
        <v>15.635103999999998</v>
      </c>
      <c r="L14" s="6">
        <v>4334.8052339999977</v>
      </c>
      <c r="M14" s="6">
        <v>8696.2287229999929</v>
      </c>
      <c r="N14" s="6">
        <v>733.39937099999986</v>
      </c>
      <c r="O14" s="6">
        <v>1465.7900469999997</v>
      </c>
      <c r="P14" s="6">
        <v>5984.814978999997</v>
      </c>
      <c r="Q14" s="6">
        <v>11013.090820999994</v>
      </c>
    </row>
    <row r="15" spans="1:18" x14ac:dyDescent="0.35">
      <c r="A15" s="2">
        <v>12</v>
      </c>
      <c r="B15" s="6">
        <v>108.724339</v>
      </c>
      <c r="C15" s="6">
        <v>486.05185199999994</v>
      </c>
      <c r="D15" s="6">
        <v>0</v>
      </c>
      <c r="E15" s="6">
        <v>0</v>
      </c>
      <c r="F15" s="6">
        <v>260.5155160000001</v>
      </c>
      <c r="G15" s="6">
        <v>785.18698599999993</v>
      </c>
      <c r="H15" s="6">
        <v>577.00620400000037</v>
      </c>
      <c r="I15" s="6">
        <v>1332.0677120000014</v>
      </c>
      <c r="J15" s="6">
        <v>0</v>
      </c>
      <c r="K15" s="6">
        <v>0</v>
      </c>
      <c r="L15" s="6">
        <v>5091.2992829999957</v>
      </c>
      <c r="M15" s="6">
        <v>10311.631949999986</v>
      </c>
      <c r="N15" s="6">
        <v>188.98547300000001</v>
      </c>
      <c r="O15" s="6">
        <v>377.97094600000003</v>
      </c>
      <c r="P15" s="6">
        <v>6226.5308149999964</v>
      </c>
      <c r="Q15" s="6">
        <v>12914.938499999987</v>
      </c>
    </row>
    <row r="16" spans="1:18" x14ac:dyDescent="0.35">
      <c r="A16" s="2">
        <v>13</v>
      </c>
      <c r="B16" s="6">
        <v>115.79437599999994</v>
      </c>
      <c r="C16" s="6">
        <v>507.33354600000007</v>
      </c>
      <c r="D16" s="6">
        <v>0</v>
      </c>
      <c r="E16" s="6">
        <v>0</v>
      </c>
      <c r="F16" s="6">
        <v>431.91312200000004</v>
      </c>
      <c r="G16" s="6">
        <v>1193.845284</v>
      </c>
      <c r="H16" s="6">
        <v>425.06514300000009</v>
      </c>
      <c r="I16" s="6">
        <v>903.31222300000024</v>
      </c>
      <c r="J16" s="6">
        <v>4.4337090000000003</v>
      </c>
      <c r="K16" s="6">
        <v>8.8674180000000007</v>
      </c>
      <c r="L16" s="6">
        <v>3798.6615749999951</v>
      </c>
      <c r="M16" s="6">
        <v>7625.2011739999907</v>
      </c>
      <c r="N16" s="6">
        <v>338.88177900000005</v>
      </c>
      <c r="O16" s="6">
        <v>677.16700300000002</v>
      </c>
      <c r="P16" s="6">
        <v>5114.7497039999953</v>
      </c>
      <c r="Q16" s="6">
        <v>10229.692226999992</v>
      </c>
    </row>
    <row r="17" spans="1:17" x14ac:dyDescent="0.35">
      <c r="A17" s="2">
        <v>14</v>
      </c>
      <c r="B17" s="6">
        <v>66.700128000000007</v>
      </c>
      <c r="C17" s="6">
        <v>266.80051200000008</v>
      </c>
      <c r="D17" s="6">
        <v>0</v>
      </c>
      <c r="E17" s="6">
        <v>0</v>
      </c>
      <c r="F17" s="6">
        <v>531.31831899999997</v>
      </c>
      <c r="G17" s="6">
        <v>1486.1952820000001</v>
      </c>
      <c r="H17" s="6">
        <v>357.18035800000007</v>
      </c>
      <c r="I17" s="6">
        <v>790.7616129999999</v>
      </c>
      <c r="J17" s="6">
        <v>0</v>
      </c>
      <c r="K17" s="6">
        <v>0</v>
      </c>
      <c r="L17" s="6">
        <v>3419.8616149999962</v>
      </c>
      <c r="M17" s="6">
        <v>6850.4217849999914</v>
      </c>
      <c r="N17" s="6">
        <v>557.97309100000007</v>
      </c>
      <c r="O17" s="6">
        <v>1115.89768</v>
      </c>
      <c r="P17" s="6">
        <v>4933.033510999996</v>
      </c>
      <c r="Q17" s="6">
        <v>9394.1791919999923</v>
      </c>
    </row>
    <row r="18" spans="1:17" x14ac:dyDescent="0.35">
      <c r="A18" s="2" t="s">
        <v>118</v>
      </c>
      <c r="B18" s="6">
        <v>1432.8299319999996</v>
      </c>
      <c r="C18" s="6">
        <v>6995.5882659999988</v>
      </c>
      <c r="D18" s="6">
        <v>15.128054000000002</v>
      </c>
      <c r="E18" s="6">
        <v>60.512216000000024</v>
      </c>
      <c r="F18" s="6">
        <v>5601.3397510000013</v>
      </c>
      <c r="G18" s="6">
        <v>16834.590478000002</v>
      </c>
      <c r="H18" s="6">
        <v>8140.9103780000005</v>
      </c>
      <c r="I18" s="6">
        <v>18414.867805000002</v>
      </c>
      <c r="J18" s="6">
        <v>12.251261</v>
      </c>
      <c r="K18" s="6">
        <v>24.502521999999999</v>
      </c>
      <c r="L18" s="6">
        <v>61432.089012999968</v>
      </c>
      <c r="M18" s="6">
        <v>124791.91788999992</v>
      </c>
      <c r="N18" s="6">
        <v>3922.6313620000001</v>
      </c>
      <c r="O18" s="6">
        <v>7829.7615879999994</v>
      </c>
      <c r="P18" s="6">
        <v>80557.179750999974</v>
      </c>
      <c r="Q18" s="6">
        <v>167097.47665499995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C16DC8318A84DA0D5C2C512A43649" ma:contentTypeVersion="16" ma:contentTypeDescription="Create a new document." ma:contentTypeScope="" ma:versionID="1228af11c61782eab4c59ca261187821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cdb776b9-36c0-45fc-99d8-ab09a7d545af" xmlns:ns4="http://schemas.microsoft.com/sharepoint/v4" targetNamespace="http://schemas.microsoft.com/office/2006/metadata/properties" ma:root="true" ma:fieldsID="f987e3681ddba401bf30ed9e223637b9" ns1:_="" ns2:_="" ns3:_="" ns4:_="">
    <xsd:import namespace="http://schemas.microsoft.com/sharepoint/v3"/>
    <xsd:import namespace="16f00c2e-ac5c-418b-9f13-a0771dbd417d"/>
    <xsd:import namespace="cdb776b9-36c0-45fc-99d8-ab09a7d545a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Map_x0020_Resource" minOccurs="0"/>
                <xsd:element ref="ns3:Page" minOccurs="0"/>
                <xsd:element ref="ns3:Section" minOccurs="0"/>
                <xsd:element ref="ns3:Order0" minOccurs="0"/>
                <xsd:element ref="ns4:IconOverla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76b9-36c0-45fc-99d8-ab09a7d545af" elementFormDefault="qualified">
    <xsd:import namespace="http://schemas.microsoft.com/office/2006/documentManagement/types"/>
    <xsd:import namespace="http://schemas.microsoft.com/office/infopath/2007/PartnerControls"/>
    <xsd:element name="Map_x0020_Resource" ma:index="14" nillable="true" ma:displayName="Resource" ma:default="N/A" ma:format="Dropdown" ma:internalName="Map_x0020_Resource">
      <xsd:simpleType>
        <xsd:union memberTypes="dms:Text">
          <xsd:simpleType>
            <xsd:restriction base="dms:Choice">
              <xsd:enumeration value="N/A"/>
              <xsd:enumeration value="Traffic Survey"/>
              <xsd:enumeration value="State Mapping"/>
            </xsd:restriction>
          </xsd:simpleType>
        </xsd:union>
      </xsd:simpleType>
    </xsd:element>
    <xsd:element name="Page" ma:index="15" nillable="true" ma:displayName="Page" ma:default="N/A" ma:format="Dropdown" ma:internalName="Page">
      <xsd:simpleType>
        <xsd:union memberTypes="dms:Text">
          <xsd:simpleType>
            <xsd:restriction base="dms:Choice">
              <xsd:enumeration value="N/A"/>
            </xsd:restriction>
          </xsd:simpleType>
        </xsd:union>
      </xsd:simpleType>
    </xsd:element>
    <xsd:element name="Section" ma:index="16" nillable="true" ma:displayName="Section" ma:default="N/A" ma:format="Dropdown" ma:internalName="Section">
      <xsd:simpleType>
        <xsd:union memberTypes="dms:Text">
          <xsd:simpleType>
            <xsd:restriction base="dms:Choice">
              <xsd:enumeration value="N/A"/>
            </xsd:restriction>
          </xsd:simpleType>
        </xsd:union>
      </xsd:simpleType>
    </xsd:element>
    <xsd:element name="Order0" ma:index="17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 xmlns="cdb776b9-36c0-45fc-99d8-ab09a7d545af">Quarterly Mileage Report</Section>
    <Map_x0020_Resource xmlns="cdb776b9-36c0-45fc-99d8-ab09a7d545af">State Mapping</Map_x0020_Resource>
    <URL xmlns="http://schemas.microsoft.com/sharepoint/v3">
      <Url xsi:nil="true"/>
      <Description xsi:nil="true"/>
    </URL>
    <Order0 xmlns="cdb776b9-36c0-45fc-99d8-ab09a7d545af" xsi:nil="true"/>
    <PublishingExpirationDate xmlns="http://schemas.microsoft.com/sharepoint/v3" xsi:nil="true"/>
    <PublishingStartDate xmlns="http://schemas.microsoft.com/sharepoint/v3" xsi:nil="true"/>
    <Page xmlns="cdb776b9-36c0-45fc-99d8-ab09a7d545af">Inventory &amp; Assessment Reports</Page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45B22906-F2FD-4F31-8349-228DCD99CB55}"/>
</file>

<file path=customXml/itemProps2.xml><?xml version="1.0" encoding="utf-8"?>
<ds:datastoreItem xmlns:ds="http://schemas.openxmlformats.org/officeDocument/2006/customXml" ds:itemID="{3C773ECC-0F27-49CE-8175-0910A76D1D53}"/>
</file>

<file path=customXml/itemProps3.xml><?xml version="1.0" encoding="utf-8"?>
<ds:datastoreItem xmlns:ds="http://schemas.openxmlformats.org/officeDocument/2006/customXml" ds:itemID="{2A97F763-5377-4949-AE33-D595C13F9824}"/>
</file>

<file path=customXml/itemProps4.xml><?xml version="1.0" encoding="utf-8"?>
<ds:datastoreItem xmlns:ds="http://schemas.openxmlformats.org/officeDocument/2006/customXml" ds:itemID="{1E60372C-6C54-4A0C-B6B6-CAFD33D4A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Data</vt:lpstr>
      <vt:lpstr>Division Data</vt:lpstr>
    </vt:vector>
  </TitlesOfParts>
  <Company>N.C.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4th Quarter Mileage Report</dc:title>
  <dc:creator>Faith S Johnson</dc:creator>
  <cp:lastModifiedBy>Johnson, Faith S</cp:lastModifiedBy>
  <dcterms:created xsi:type="dcterms:W3CDTF">2015-02-02T16:21:55Z</dcterms:created>
  <dcterms:modified xsi:type="dcterms:W3CDTF">2025-02-06T13:45:20Z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0x010100D53C16DC8318A84DA0D5C2C512A43649</vt:lpwstr>
  </property>
  <property fmtid="{D5CDD505-2E9C-101B-9397-08002B2CF9AE}" pid="3" name="Order">
    <vt:r8>48600</vt:r8>
  </property>
</Properties>
</file>